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20" windowHeight="8805"/>
  </bookViews>
  <sheets>
    <sheet name="sheet1" sheetId="3" r:id="rId1"/>
  </sheets>
  <definedNames>
    <definedName name="_xlnm._FilterDatabase" localSheetId="0" hidden="1">sheet1!$A$4:$IC$41</definedName>
    <definedName name="_xlnm.Print_Area" localSheetId="0">sheet1!$A$1:$P$41</definedName>
    <definedName name="_xlnm.Print_Titles" localSheetId="0">sheet1!$4:$4</definedName>
  </definedNames>
  <calcPr calcId="144525"/>
</workbook>
</file>

<file path=xl/sharedStrings.xml><?xml version="1.0" encoding="utf-8"?>
<sst xmlns="http://schemas.openxmlformats.org/spreadsheetml/2006/main" count="275" uniqueCount="223">
  <si>
    <t>附件2</t>
  </si>
  <si>
    <t>2022年第四批自治区层面统筹推进重大项目（新开工）进度目标责任表</t>
  </si>
  <si>
    <t>金额单位：万元</t>
  </si>
  <si>
    <t>序号</t>
  </si>
  <si>
    <t>项目名称</t>
  </si>
  <si>
    <t>项目代码</t>
  </si>
  <si>
    <t>项目分类</t>
  </si>
  <si>
    <t>建设地点</t>
  </si>
  <si>
    <t>主要建设内容及规模</t>
  </si>
  <si>
    <t>建设起止年限</t>
  </si>
  <si>
    <t>开工月份</t>
  </si>
  <si>
    <t>总投资</t>
  </si>
  <si>
    <t>2022年计划投资</t>
  </si>
  <si>
    <t>当前前期工作进展情况</t>
  </si>
  <si>
    <t>2022年工程形象进度目标</t>
  </si>
  <si>
    <t>项目
业主</t>
  </si>
  <si>
    <t>责任
单位</t>
  </si>
  <si>
    <t>备注</t>
  </si>
  <si>
    <t>合计</t>
  </si>
  <si>
    <t>一、</t>
  </si>
  <si>
    <t>自治区交通运输厅</t>
  </si>
  <si>
    <t>鹿寨至钦州港公路（横县至钦州港段）</t>
  </si>
  <si>
    <t>2020-450000-48-02-063178</t>
  </si>
  <si>
    <t>高速公路</t>
  </si>
  <si>
    <t>南宁市、钦州市</t>
  </si>
  <si>
    <t>全长161千米，高速公路，双向4车道，路基宽度26.5米，设计速度120千米/小时。</t>
  </si>
  <si>
    <t>2022-2025年</t>
  </si>
  <si>
    <t>完成核准、环评、社稳批复，取得用地预审与选址意见书。</t>
  </si>
  <si>
    <t>征拆完成80%，控制性工程郁江特大桥开工建设。</t>
  </si>
  <si>
    <t>广西横钦高速公路有限公司</t>
  </si>
  <si>
    <t>鹿寨至钦州港公路（柳州至覃塘段）</t>
  </si>
  <si>
    <t>2020-450000-48-02-063179</t>
  </si>
  <si>
    <t>柳州市、来宾市、贵港市</t>
  </si>
  <si>
    <t>全长约123.4千米，高速公路，双向四车道，路基宽度26.5米，设计速度120千米/小时。</t>
  </si>
  <si>
    <t>2022-2026年</t>
  </si>
  <si>
    <t>征拆完成80%，部分重点工程先期开工。</t>
  </si>
  <si>
    <t>中铁建投广西柳覃高速公路有限公司</t>
  </si>
  <si>
    <t>二、</t>
  </si>
  <si>
    <t>自治区消防救援总队</t>
  </si>
  <si>
    <t>广西消防救援总队训练基地（陆地部分）</t>
  </si>
  <si>
    <t>2019-450108-47-01-029681</t>
  </si>
  <si>
    <t>防灾减灾基础设施</t>
  </si>
  <si>
    <t>良庆区</t>
  </si>
  <si>
    <t>总建筑面积38318平方米，建设教学楼、学员宿舍楼及体能训练馆、器材库房、食堂等。</t>
  </si>
  <si>
    <t>2022-2024年</t>
  </si>
  <si>
    <t>完成初设、环评、水土保持批复，取得用地预审与选址意见书。</t>
  </si>
  <si>
    <t>完成施工用水、用电采购，主体开工建设。</t>
  </si>
  <si>
    <t>三、</t>
  </si>
  <si>
    <t>自治区能源局</t>
  </si>
  <si>
    <t>广西南宁武鸣共享储能电站项目</t>
  </si>
  <si>
    <t>2204-450110-04-05-749409</t>
  </si>
  <si>
    <t>新能源</t>
  </si>
  <si>
    <t>武鸣区</t>
  </si>
  <si>
    <t>总容量为50兆瓦/100兆瓦时，建设共享储能电站。</t>
  </si>
  <si>
    <t>2022-2022年</t>
  </si>
  <si>
    <t>09</t>
  </si>
  <si>
    <t>完成备案，取得土地使用证，签订施工合同。</t>
  </si>
  <si>
    <t>完成设备基础安装、系统调试等工程。</t>
  </si>
  <si>
    <t>广西电网能源科技有限责任公司</t>
  </si>
  <si>
    <t>四、</t>
  </si>
  <si>
    <t>广西机场管理集团有限责任公司</t>
  </si>
  <si>
    <t>南宁吴圩国际机场空侧转运中心及国际待运区建设工程</t>
  </si>
  <si>
    <t>2208-450000-04-01-149823</t>
  </si>
  <si>
    <t>航空</t>
  </si>
  <si>
    <t>江南区</t>
  </si>
  <si>
    <t>总建筑面积32610平方米，建设国际货物出港待运区、国际货物中转转运处理区及进港拆板消杀区、业务用房、设备存放区等；配套建设空侧双围界、视频监控等设施设备。</t>
  </si>
  <si>
    <t>2022-2023年</t>
  </si>
  <si>
    <t>完成初设批复，取得用地预审与选址意见书。</t>
  </si>
  <si>
    <t>土石方工程完成20%。</t>
  </si>
  <si>
    <t>五、</t>
  </si>
  <si>
    <t>南宁市</t>
  </si>
  <si>
    <t>六景循环经济产业园生活垃圾焚烧发电厂项目</t>
  </si>
  <si>
    <t>2203-450100-04-01-534573</t>
  </si>
  <si>
    <t>垃圾处理</t>
  </si>
  <si>
    <t>横州市</t>
  </si>
  <si>
    <t>建设1350吨/天焚烧发电主厂房、900吨/天生活垃圾焚烧线、25兆瓦汽轮发电机组、400吨/天渗沥液处置设施等。</t>
  </si>
  <si>
    <t>完成前期工作，开工建设。</t>
  </si>
  <si>
    <t>横州建康环保科技有限责任公司</t>
  </si>
  <si>
    <t>南宁市人民政府</t>
  </si>
  <si>
    <t>国际高端线缆东盟智能制造基地项目</t>
  </si>
  <si>
    <t>2206-450111-04-01-436057</t>
  </si>
  <si>
    <t>电力工业</t>
  </si>
  <si>
    <t>西乡塘区</t>
  </si>
  <si>
    <t>总建筑面积10万平方米，建设国际高端线缆东盟智能制造基地。</t>
  </si>
  <si>
    <t>完成备案，取得环境影响登记表、国有建设土地使用权出让合同、施工许可证。</t>
  </si>
  <si>
    <t>完成1、6、7号厂房施工。</t>
  </si>
  <si>
    <t>广西桂澳线缆有限责任公司</t>
  </si>
  <si>
    <t>六、</t>
  </si>
  <si>
    <t>柳州市</t>
  </si>
  <si>
    <t>中国--东盟（柳州）旅游装备制造产业园旅游防护用品基地（四期）</t>
  </si>
  <si>
    <t>2111-450205-04-01-433062</t>
  </si>
  <si>
    <t>其他市政基础设施</t>
  </si>
  <si>
    <t>柳北区</t>
  </si>
  <si>
    <t>总建筑面积13.82万平方米，建设标准厂房、配套建设保障性租赁住房及其他配套设施。</t>
  </si>
  <si>
    <t>完成备案，取得建设用地规划许可证。</t>
  </si>
  <si>
    <t>进场施工，完成工程总量的10%。</t>
  </si>
  <si>
    <t>柳州市新北建设投资集团有限公司</t>
  </si>
  <si>
    <t>柳州市人民政府</t>
  </si>
  <si>
    <t>柳东新区智慧标准厂房E区（一期）项目</t>
  </si>
  <si>
    <t>2112-450211-04-01-203309</t>
  </si>
  <si>
    <t>柳东新区</t>
  </si>
  <si>
    <t>总建筑面积约6.4万平方米，建设综合楼、厂房、保障性租赁住房、机动车停车场等；配套建设供配电、弱电、给排水、道路、绿化、消防等设施。</t>
  </si>
  <si>
    <t>完成备案，取得不动产权证、施工许可证。</t>
  </si>
  <si>
    <t>完成项目前期工作，开工建设。</t>
  </si>
  <si>
    <t>柳州旭朗投资发展有限公司</t>
  </si>
  <si>
    <t>浩耀智能研发生产中心项目</t>
  </si>
  <si>
    <t>2202-450205-04-05-606266</t>
  </si>
  <si>
    <t>纺织服装与皮革工业</t>
  </si>
  <si>
    <t>建筑面积约4万平方米，新建研发办中心、生产管理中心、调研设计中心、智能生产流水线车间等</t>
  </si>
  <si>
    <t>完成备案，取得国有建设地使用权出让合同。</t>
  </si>
  <si>
    <t>进场施工，完成工程总量的15%。</t>
  </si>
  <si>
    <t>柳州市贝诺卫生用品有限公司</t>
  </si>
  <si>
    <t>七、</t>
  </si>
  <si>
    <t>桂林市</t>
  </si>
  <si>
    <t>永福县光电产业园基础设施项目</t>
  </si>
  <si>
    <t>2104-450326-04-01-291746</t>
  </si>
  <si>
    <t>永福县</t>
  </si>
  <si>
    <t>总建筑面积42.5万平方米，建设标准厂房、综合服务用房等。</t>
  </si>
  <si>
    <t>完成可研批复，取得不动产权证、建设工程规划许可证。</t>
  </si>
  <si>
    <t>开展光电产业园基础设施项目的标准厂房建设、道路建设及相关附属设施建设。</t>
  </si>
  <si>
    <t>永福县经济建设投资有限公司</t>
  </si>
  <si>
    <t>桂林市人民政府</t>
  </si>
  <si>
    <t>八、</t>
  </si>
  <si>
    <t>梧州市</t>
  </si>
  <si>
    <t>年产20亿（片、粒、袋）药品生产项目</t>
  </si>
  <si>
    <t>2019-450409-27-03-034643</t>
  </si>
  <si>
    <t>生物医药</t>
  </si>
  <si>
    <t>万秀区</t>
  </si>
  <si>
    <t>总建筑面积64868平方米，建设口服固体制剂车间、原料药车间、仓库、生产检验楼等；购置真空搅拌罐、纯化水系统等生产设备。</t>
  </si>
  <si>
    <t>完成备案，取得区域节能审查、区域环评、区域水土保持方案批复、不动产权证。</t>
  </si>
  <si>
    <t>开展厂房基础及主体建设。</t>
  </si>
  <si>
    <t>广西赛琦生物科技有限公司</t>
  </si>
  <si>
    <t>梧州市人民政府</t>
  </si>
  <si>
    <t>梧州高新区新一代电子信息产业园标准厂房及市政配套设施建设工程</t>
  </si>
  <si>
    <t>2019-450409-65-01-045530</t>
  </si>
  <si>
    <t>项目总建筑面积约16万平方米，计划建设标准厂房、办公楼等；配套建设给排水工程、路面硬化及周边路网工程等公用工程。</t>
  </si>
  <si>
    <t>10</t>
  </si>
  <si>
    <t>完成初设、环评批复，取得不动产权证、施工许可证。</t>
  </si>
  <si>
    <t>完成4栋厂房主体。</t>
  </si>
  <si>
    <t>广西梧州市高新区投资开发有限公司</t>
  </si>
  <si>
    <t>国道G321（塘步镇段）连接沿江大道及其延长线道路工程</t>
  </si>
  <si>
    <t>2020-450400-48-01-004719</t>
  </si>
  <si>
    <t>道路及桥梁</t>
  </si>
  <si>
    <t>藤县</t>
  </si>
  <si>
    <t>全长4.64千米，城市主干路，双向4车道，红线宽度46米，路基宽度23米，设计速度60千米/小时。</t>
  </si>
  <si>
    <t>完成可研、环评批复，取得用地预审与选址意见书。</t>
  </si>
  <si>
    <t>开展道路工程路基铺设，相关桥梁工程进场施工。</t>
  </si>
  <si>
    <t>梧州市国冶投资发展有限公司</t>
  </si>
  <si>
    <t>九、</t>
  </si>
  <si>
    <t>北海市</t>
  </si>
  <si>
    <t>4GW高效组件研发科创制造基地项目</t>
  </si>
  <si>
    <t>2205-450512-89-01-250625</t>
  </si>
  <si>
    <t>铁山港区</t>
  </si>
  <si>
    <t>租用厂房生产车间，安装6条光伏组件生产线，建设相关配套设施等。</t>
  </si>
  <si>
    <t>完成备案，取得厂房租赁合同、环境影响登记表、固定资产投资项目节能承诺表。</t>
  </si>
  <si>
    <t>开工建设。</t>
  </si>
  <si>
    <t>北海一道新能源科技有限公司</t>
  </si>
  <si>
    <t>北海市人民政府</t>
  </si>
  <si>
    <t>十、</t>
  </si>
  <si>
    <t>防城港市</t>
  </si>
  <si>
    <t>上思县城镇污水处理工程项目</t>
  </si>
  <si>
    <t>2020-450621-77-01-051098</t>
  </si>
  <si>
    <t>上思县</t>
  </si>
  <si>
    <t>新建及扩建5个乡镇污水处理厂，预计处理规模16400立方米/天；铺设污水管网全长32.944千米；配套污水处理厂工程、污水管网工程、设备的购置及安装等。</t>
  </si>
  <si>
    <t>完成初设、环评、水保批复，取得用地预审与选址意见书。</t>
  </si>
  <si>
    <t>县城管网工程施工11千米，污水厂扩建部分二沉池、应急池水泥搅拌桩施工及设备安装、完成配电房建筑工程。</t>
  </si>
  <si>
    <t>上思县城市建设投资有限责任公司</t>
  </si>
  <si>
    <t>防城港市人民政府</t>
  </si>
  <si>
    <t>十一、</t>
  </si>
  <si>
    <t>钦州市</t>
  </si>
  <si>
    <t>灵山县十里工业园电子信息产业标准厂房及配套设施项目（一期）</t>
  </si>
  <si>
    <t>2108-450721-04-01-465125</t>
  </si>
  <si>
    <t>灵山县</t>
  </si>
  <si>
    <t>总建筑面积150281平方米，建设标准厂房及租赁性住房；配套建设道路，总长2058米。</t>
  </si>
  <si>
    <t>完成初设、环评批复，取得用地预审与选址意见书、建设工程规划许可证，签订施工合同。</t>
  </si>
  <si>
    <t>灵山县工业区投资开发有限公司</t>
  </si>
  <si>
    <t>钦州市人民政府</t>
  </si>
  <si>
    <t>十二、</t>
  </si>
  <si>
    <t>百色市</t>
  </si>
  <si>
    <t>百色市右江区综合产业创业园项目</t>
  </si>
  <si>
    <t>2020-451002-59-01-037412</t>
  </si>
  <si>
    <t>右江区</t>
  </si>
  <si>
    <t>总建筑面积为55044平方米，建设厂房、综合服务楼、宿舍楼等；配套绿化工程、室外道路等室外附属工程。</t>
  </si>
  <si>
    <t>完成可研，取得不动产权证、建筑工程施工许可证、环境影响登记表，签订施工合同。</t>
  </si>
  <si>
    <t>三通一平、基础开挖。</t>
  </si>
  <si>
    <t>广西润金资产管理有限公司</t>
  </si>
  <si>
    <t>百色市人民政府</t>
  </si>
  <si>
    <t>龙邦口岸接驳区</t>
  </si>
  <si>
    <t>2110-451081-04-05-160965</t>
  </si>
  <si>
    <t>商贸流通</t>
  </si>
  <si>
    <t>靖西市</t>
  </si>
  <si>
    <t>建设桥梁、仓库厂房、边坡支护工程、钢架雨棚货场等。</t>
  </si>
  <si>
    <t>完成可研、乡镇建设用地批复。</t>
  </si>
  <si>
    <t>开工建设，完成土方工程10%。</t>
  </si>
  <si>
    <t>中国龙邦－越南茶岭跨境经济合作区（靖西）管理委员会</t>
  </si>
  <si>
    <t>广西靖西市第二污水处理厂及配套管网建设项目</t>
  </si>
  <si>
    <t>2203-451081-04-05-695574</t>
  </si>
  <si>
    <t>污水处理</t>
  </si>
  <si>
    <t>新建第二污水处理厂1座，污水处理规模4万立方米/天，建设污水主干管12.36千米，污水支管62075米。</t>
  </si>
  <si>
    <t>完成初设、环评批复，取得用地预审与选址意见书。</t>
  </si>
  <si>
    <t>完成土方、主体基础、防护等工程。</t>
  </si>
  <si>
    <t>广西靖西靖翔工业区投资开发有限公司</t>
  </si>
  <si>
    <t>十三、</t>
  </si>
  <si>
    <t>贺州市</t>
  </si>
  <si>
    <t>富川瑶族自治县区域旅游扶贫建设工程PPP项目</t>
  </si>
  <si>
    <t>2018-451123-78-01-041739</t>
  </si>
  <si>
    <t>旅游业</t>
  </si>
  <si>
    <t>富川瑶族自治县</t>
  </si>
  <si>
    <t>总建筑面积12969.91平方米。完成古道景观提升，新建餐厅、管理中心、水渠、游船码头、观光步道、景观绿化、给排水等附属工程。</t>
  </si>
  <si>
    <t>08</t>
  </si>
  <si>
    <t>完成80%主体建设。</t>
  </si>
  <si>
    <t>富川瑶族自治县文体广电和旅游局</t>
  </si>
  <si>
    <t>贺州市人民政府</t>
  </si>
  <si>
    <t>十四、</t>
  </si>
  <si>
    <t>崇左市</t>
  </si>
  <si>
    <t>龙州县氧化铝工业园配套仓储物流设施建设项目</t>
  </si>
  <si>
    <t>2105-451423-04-01-723726</t>
  </si>
  <si>
    <t>龙州县</t>
  </si>
  <si>
    <t>建设内容包括仓储、散货堆场、修理厂、园区管理中心及生活配套区和园区配套道路等。</t>
  </si>
  <si>
    <t>完成可研批复，取得环境影响登记表、用地预审与选址意见书、社会稳定风险评估。</t>
  </si>
  <si>
    <t>完成仓库基础开挖。</t>
  </si>
  <si>
    <t>龙州县工业交通投资有限公司</t>
  </si>
  <si>
    <t>崇左市人民政府</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</si>
</sst>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quot;项&quot;"/>
    <numFmt numFmtId="177" formatCode="0_ "/>
  </numFmts>
  <fonts count="30">
    <font>
      <sz val="12"/>
      <name val="宋体"/>
      <charset val="134"/>
    </font>
    <font>
      <sz val="11"/>
      <color indexed="8"/>
      <name val="宋体"/>
      <charset val="134"/>
      <scheme val="minor"/>
    </font>
    <font>
      <b/>
      <sz val="11"/>
      <color indexed="8"/>
      <name val="宋体"/>
      <charset val="134"/>
      <scheme val="minor"/>
    </font>
    <font>
      <sz val="18"/>
      <color indexed="8"/>
      <name val="宋体"/>
      <charset val="134"/>
      <scheme val="minor"/>
    </font>
    <font>
      <sz val="16"/>
      <name val="黑体"/>
      <charset val="134"/>
    </font>
    <font>
      <sz val="14"/>
      <name val="宋体"/>
      <charset val="134"/>
    </font>
    <font>
      <sz val="20"/>
      <name val="方正小标宋简体"/>
      <charset val="134"/>
    </font>
    <font>
      <b/>
      <sz val="16"/>
      <name val="宋体"/>
      <charset val="134"/>
    </font>
    <font>
      <sz val="16"/>
      <name val="宋体"/>
      <charset val="134"/>
    </font>
    <font>
      <sz val="16"/>
      <color indexed="8"/>
      <name val="宋体"/>
      <charset val="134"/>
    </font>
    <font>
      <sz val="16"/>
      <color indexed="8"/>
      <name val="宋体"/>
      <charset val="134"/>
      <scheme val="minor"/>
    </font>
    <font>
      <sz val="11"/>
      <color theme="0"/>
      <name val="宋体"/>
      <charset val="134"/>
      <scheme val="minor"/>
    </font>
    <font>
      <b/>
      <sz val="11"/>
      <color rgb="FF3F3F3F"/>
      <name val="宋体"/>
      <charset val="134"/>
      <scheme val="minor"/>
    </font>
    <font>
      <sz val="11"/>
      <color rgb="FFFF0000"/>
      <name val="宋体"/>
      <charset val="134"/>
      <scheme val="minor"/>
    </font>
    <font>
      <sz val="11"/>
      <color theme="1"/>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inor"/>
    </font>
    <font>
      <sz val="11"/>
      <color rgb="FF9C6500"/>
      <name val="宋体"/>
      <charset val="134"/>
      <scheme val="minor"/>
    </font>
    <font>
      <sz val="11"/>
      <color rgb="FF3F3F76"/>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
      <u/>
      <sz val="11"/>
      <color rgb="FF0000FF"/>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25" fillId="2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4" fillId="0" borderId="0">
      <alignment vertical="center"/>
    </xf>
    <xf numFmtId="0" fontId="1" fillId="24" borderId="10" applyNumberFormat="0" applyFont="0" applyAlignment="0" applyProtection="0">
      <alignment vertical="center"/>
    </xf>
    <xf numFmtId="0" fontId="11" fillId="23"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8" applyNumberFormat="0" applyFill="0" applyAlignment="0" applyProtection="0">
      <alignment vertical="center"/>
    </xf>
    <xf numFmtId="0" fontId="0" fillId="0" borderId="0"/>
    <xf numFmtId="0" fontId="27" fillId="0" borderId="8" applyNumberFormat="0" applyFill="0" applyAlignment="0" applyProtection="0">
      <alignment vertical="center"/>
    </xf>
    <xf numFmtId="0" fontId="11" fillId="15" borderId="0" applyNumberFormat="0" applyBorder="0" applyAlignment="0" applyProtection="0">
      <alignment vertical="center"/>
    </xf>
    <xf numFmtId="0" fontId="15" fillId="0" borderId="12" applyNumberFormat="0" applyFill="0" applyAlignment="0" applyProtection="0">
      <alignment vertical="center"/>
    </xf>
    <xf numFmtId="0" fontId="11" fillId="22" borderId="0" applyNumberFormat="0" applyBorder="0" applyAlignment="0" applyProtection="0">
      <alignment vertical="center"/>
    </xf>
    <xf numFmtId="0" fontId="12" fillId="5" borderId="5" applyNumberFormat="0" applyAlignment="0" applyProtection="0">
      <alignment vertical="center"/>
    </xf>
    <xf numFmtId="0" fontId="22" fillId="5" borderId="9" applyNumberFormat="0" applyAlignment="0" applyProtection="0">
      <alignment vertical="center"/>
    </xf>
    <xf numFmtId="0" fontId="18" fillId="12" borderId="6" applyNumberFormat="0" applyAlignment="0" applyProtection="0">
      <alignment vertical="center"/>
    </xf>
    <xf numFmtId="0" fontId="14" fillId="32" borderId="0" applyNumberFormat="0" applyBorder="0" applyAlignment="0" applyProtection="0">
      <alignment vertical="center"/>
    </xf>
    <xf numFmtId="0" fontId="11" fillId="28" borderId="0" applyNumberFormat="0" applyBorder="0" applyAlignment="0" applyProtection="0">
      <alignment vertical="center"/>
    </xf>
    <xf numFmtId="0" fontId="20" fillId="0" borderId="7" applyNumberFormat="0" applyFill="0" applyAlignment="0" applyProtection="0">
      <alignment vertical="center"/>
    </xf>
    <xf numFmtId="0" fontId="26" fillId="0" borderId="11" applyNumberFormat="0" applyFill="0" applyAlignment="0" applyProtection="0">
      <alignment vertical="center"/>
    </xf>
    <xf numFmtId="0" fontId="28" fillId="31" borderId="0" applyNumberFormat="0" applyBorder="0" applyAlignment="0" applyProtection="0">
      <alignment vertical="center"/>
    </xf>
    <xf numFmtId="0" fontId="24" fillId="21" borderId="0" applyNumberFormat="0" applyBorder="0" applyAlignment="0" applyProtection="0">
      <alignment vertical="center"/>
    </xf>
    <xf numFmtId="0" fontId="14" fillId="18" borderId="0" applyNumberFormat="0" applyBorder="0" applyAlignment="0" applyProtection="0">
      <alignment vertical="center"/>
    </xf>
    <xf numFmtId="0" fontId="11"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14" fillId="30" borderId="0" applyNumberFormat="0" applyBorder="0" applyAlignment="0" applyProtection="0">
      <alignment vertical="center"/>
    </xf>
    <xf numFmtId="0" fontId="14" fillId="8" borderId="0" applyNumberFormat="0" applyBorder="0" applyAlignment="0" applyProtection="0">
      <alignment vertical="center"/>
    </xf>
    <xf numFmtId="0" fontId="11" fillId="3" borderId="0" applyNumberFormat="0" applyBorder="0" applyAlignment="0" applyProtection="0">
      <alignment vertical="center"/>
    </xf>
    <xf numFmtId="0" fontId="0" fillId="0" borderId="0"/>
    <xf numFmtId="0" fontId="11" fillId="27" borderId="0" applyNumberFormat="0" applyBorder="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11" fillId="2" borderId="0" applyNumberFormat="0" applyBorder="0" applyAlignment="0" applyProtection="0">
      <alignment vertical="center"/>
    </xf>
    <xf numFmtId="0" fontId="14" fillId="10" borderId="0" applyNumberFormat="0" applyBorder="0" applyAlignment="0" applyProtection="0">
      <alignment vertical="center"/>
    </xf>
    <xf numFmtId="0" fontId="11" fillId="14" borderId="0" applyNumberFormat="0" applyBorder="0" applyAlignment="0" applyProtection="0">
      <alignment vertical="center"/>
    </xf>
    <xf numFmtId="0" fontId="11" fillId="26" borderId="0" applyNumberFormat="0" applyBorder="0" applyAlignment="0" applyProtection="0">
      <alignment vertical="center"/>
    </xf>
    <xf numFmtId="0" fontId="0" fillId="0" borderId="0"/>
    <xf numFmtId="0" fontId="14" fillId="6" borderId="0" applyNumberFormat="0" applyBorder="0" applyAlignment="0" applyProtection="0">
      <alignment vertical="center"/>
    </xf>
    <xf numFmtId="0" fontId="11" fillId="20" borderId="0" applyNumberFormat="0" applyBorder="0" applyAlignment="0" applyProtection="0">
      <alignment vertical="center"/>
    </xf>
    <xf numFmtId="0" fontId="1" fillId="0" borderId="0">
      <alignment vertical="center"/>
    </xf>
  </cellStyleXfs>
  <cellXfs count="4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lignment vertical="center"/>
    </xf>
    <xf numFmtId="0" fontId="4" fillId="0" borderId="0" xfId="0" applyFont="1" applyFill="1" applyAlignment="1">
      <alignment horizontal="left" vertical="center" wrapText="1"/>
    </xf>
    <xf numFmtId="0" fontId="5" fillId="0" borderId="0" xfId="0" applyFont="1" applyFill="1" applyBorder="1" applyAlignment="1">
      <alignment horizontal="left"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xf>
    <xf numFmtId="0" fontId="5" fillId="0" borderId="0" xfId="0" applyFont="1" applyFill="1" applyAlignment="1">
      <alignment horizontal="right" vertical="center"/>
    </xf>
    <xf numFmtId="0"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0" fontId="8" fillId="0" borderId="1"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2" fillId="0" borderId="0" xfId="0" applyFont="1" applyFill="1" applyBorder="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0,0_x000d__x000a_NA_x000d__x000a_"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10 10 2 2 3"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0,0&#13;&#10;NA&#13;&#10;" xfId="50"/>
    <cellStyle name="40% - 强调文字颜色 6" xfId="51" builtinId="51"/>
    <cellStyle name="60% - 强调文字颜色 6" xfId="52" builtinId="52"/>
    <cellStyle name="常规 2" xfId="53"/>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41</xdr:row>
      <xdr:rowOff>0</xdr:rowOff>
    </xdr:from>
    <xdr:to>
      <xdr:col>11</xdr:col>
      <xdr:colOff>107315</xdr:colOff>
      <xdr:row>41</xdr:row>
      <xdr:rowOff>198120</xdr:rowOff>
    </xdr:to>
    <xdr:sp>
      <xdr:nvSpPr>
        <xdr:cNvPr id="2"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3"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4"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5"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2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2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2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2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2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2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26"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27"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28"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29"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30"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31"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32"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33"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3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3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3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3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3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3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4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5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5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5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5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54"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55"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56"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57"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58"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59"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60"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61"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6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6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6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6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6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6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6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6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7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8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8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82"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83"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84"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85"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86"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87"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88"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89"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9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0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10"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11"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12"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13"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114"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115"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116"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117"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1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1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2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3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3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3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3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3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3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3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3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38"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39"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40"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41"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142"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143"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144"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107315</xdr:colOff>
      <xdr:row>41</xdr:row>
      <xdr:rowOff>198120</xdr:rowOff>
    </xdr:to>
    <xdr:sp>
      <xdr:nvSpPr>
        <xdr:cNvPr id="145" name="Text Box 2905"/>
        <xdr:cNvSpPr txBox="1"/>
      </xdr:nvSpPr>
      <xdr:spPr>
        <a:xfrm>
          <a:off x="15023465" y="49531270"/>
          <a:ext cx="107315"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4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4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4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4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6"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7"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8"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59"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60"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61"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62"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63"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64"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198120</xdr:rowOff>
    </xdr:to>
    <xdr:sp>
      <xdr:nvSpPr>
        <xdr:cNvPr id="165" name="Text Box 2905"/>
        <xdr:cNvSpPr txBox="1"/>
      </xdr:nvSpPr>
      <xdr:spPr>
        <a:xfrm>
          <a:off x="15023465" y="49531270"/>
          <a:ext cx="93980" cy="198120"/>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66"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67"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68" name="Text Box 2905"/>
        <xdr:cNvSpPr txBox="1"/>
      </xdr:nvSpPr>
      <xdr:spPr>
        <a:xfrm>
          <a:off x="15023465" y="49531270"/>
          <a:ext cx="93980" cy="227965"/>
        </a:xfrm>
        <a:prstGeom prst="rect">
          <a:avLst/>
        </a:prstGeom>
        <a:noFill/>
        <a:ln w="9525">
          <a:noFill/>
        </a:ln>
      </xdr:spPr>
    </xdr:sp>
    <xdr:clientData/>
  </xdr:twoCellAnchor>
  <xdr:twoCellAnchor editAs="oneCell">
    <xdr:from>
      <xdr:col>11</xdr:col>
      <xdr:colOff>0</xdr:colOff>
      <xdr:row>41</xdr:row>
      <xdr:rowOff>0</xdr:rowOff>
    </xdr:from>
    <xdr:to>
      <xdr:col>11</xdr:col>
      <xdr:colOff>93980</xdr:colOff>
      <xdr:row>41</xdr:row>
      <xdr:rowOff>227965</xdr:rowOff>
    </xdr:to>
    <xdr:sp>
      <xdr:nvSpPr>
        <xdr:cNvPr id="169" name="Text Box 2905"/>
        <xdr:cNvSpPr txBox="1"/>
      </xdr:nvSpPr>
      <xdr:spPr>
        <a:xfrm>
          <a:off x="15023465" y="49531270"/>
          <a:ext cx="93980" cy="22796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C41"/>
  <sheetViews>
    <sheetView tabSelected="1" view="pageBreakPreview" zoomScale="55" zoomScaleNormal="55" zoomScaleSheetLayoutView="55" workbookViewId="0">
      <pane ySplit="4" topLeftCell="A5" activePane="bottomLeft" state="frozen"/>
      <selection/>
      <selection pane="bottomLeft" activeCell="A1" sqref="A1:B1"/>
    </sheetView>
  </sheetViews>
  <sheetFormatPr defaultColWidth="9" defaultRowHeight="22.5"/>
  <cols>
    <col min="1" max="1" width="11.3583333333333" style="5" customWidth="1"/>
    <col min="2" max="2" width="30.675" style="5" hidden="1" customWidth="1"/>
    <col min="3" max="3" width="28.6333333333333" style="6" customWidth="1"/>
    <col min="4" max="4" width="18.4" style="6" customWidth="1"/>
    <col min="5" max="5" width="16.5833333333333" style="6" customWidth="1"/>
    <col min="6" max="6" width="18.625" style="6" customWidth="1"/>
    <col min="7" max="7" width="47.0583333333333" style="6" customWidth="1"/>
    <col min="8" max="8" width="12.625" style="6" customWidth="1"/>
    <col min="9" max="9" width="12.625" style="7" customWidth="1"/>
    <col min="10" max="11" width="15.625" style="8" customWidth="1"/>
    <col min="12" max="12" width="36.8083333333333" style="6" customWidth="1"/>
    <col min="13" max="13" width="38.4" style="6" customWidth="1"/>
    <col min="14" max="14" width="17.5" style="6" customWidth="1"/>
    <col min="15" max="15" width="14.625" style="9" customWidth="1"/>
    <col min="16" max="16" width="27.4916666666667" style="9" customWidth="1"/>
    <col min="17" max="237" width="9" style="1"/>
    <col min="238" max="16384" width="9" style="10"/>
  </cols>
  <sheetData>
    <row r="1" s="1" customFormat="1" ht="29" customHeight="1" spans="1:16">
      <c r="A1" s="11" t="s">
        <v>0</v>
      </c>
      <c r="B1" s="11"/>
      <c r="C1" s="11"/>
      <c r="D1" s="12"/>
      <c r="E1" s="12"/>
      <c r="F1" s="12"/>
      <c r="G1" s="12"/>
      <c r="H1" s="12"/>
      <c r="I1" s="26"/>
      <c r="J1" s="27"/>
      <c r="K1" s="27"/>
      <c r="L1" s="12"/>
      <c r="M1" s="12"/>
      <c r="N1" s="12"/>
      <c r="O1" s="28"/>
      <c r="P1" s="28"/>
    </row>
    <row r="2" s="1" customFormat="1" ht="56.1" customHeight="1" spans="1:16">
      <c r="A2" s="13" t="s">
        <v>1</v>
      </c>
      <c r="B2" s="13"/>
      <c r="C2" s="13"/>
      <c r="D2" s="13"/>
      <c r="E2" s="13"/>
      <c r="F2" s="13"/>
      <c r="G2" s="13"/>
      <c r="H2" s="13"/>
      <c r="I2" s="13"/>
      <c r="J2" s="13"/>
      <c r="K2" s="13"/>
      <c r="L2" s="13"/>
      <c r="M2" s="13"/>
      <c r="N2" s="13"/>
      <c r="O2" s="13"/>
      <c r="P2" s="13"/>
    </row>
    <row r="3" s="1" customFormat="1" ht="30" customHeight="1" spans="1:16">
      <c r="A3" s="14"/>
      <c r="B3" s="14"/>
      <c r="C3" s="12"/>
      <c r="D3" s="12"/>
      <c r="E3" s="12"/>
      <c r="F3" s="12"/>
      <c r="G3" s="12"/>
      <c r="H3" s="12"/>
      <c r="I3" s="29"/>
      <c r="J3" s="27"/>
      <c r="K3" s="27"/>
      <c r="L3" s="12"/>
      <c r="M3" s="12"/>
      <c r="N3" s="30" t="s">
        <v>2</v>
      </c>
      <c r="O3" s="30"/>
      <c r="P3" s="30"/>
    </row>
    <row r="4" s="2" customFormat="1" ht="132" customHeight="1" spans="1:16">
      <c r="A4" s="15" t="s">
        <v>3</v>
      </c>
      <c r="B4" s="15" t="s">
        <v>4</v>
      </c>
      <c r="C4" s="15" t="s">
        <v>4</v>
      </c>
      <c r="D4" s="15" t="s">
        <v>5</v>
      </c>
      <c r="E4" s="15" t="s">
        <v>6</v>
      </c>
      <c r="F4" s="15" t="s">
        <v>7</v>
      </c>
      <c r="G4" s="15" t="s">
        <v>8</v>
      </c>
      <c r="H4" s="15" t="s">
        <v>9</v>
      </c>
      <c r="I4" s="31" t="s">
        <v>10</v>
      </c>
      <c r="J4" s="32" t="s">
        <v>11</v>
      </c>
      <c r="K4" s="32" t="s">
        <v>12</v>
      </c>
      <c r="L4" s="15" t="s">
        <v>13</v>
      </c>
      <c r="M4" s="15" t="s">
        <v>14</v>
      </c>
      <c r="N4" s="15" t="s">
        <v>15</v>
      </c>
      <c r="O4" s="15" t="s">
        <v>16</v>
      </c>
      <c r="P4" s="15" t="s">
        <v>17</v>
      </c>
    </row>
    <row r="5" s="2" customFormat="1" ht="50" customHeight="1" spans="1:16">
      <c r="A5" s="16" t="s">
        <v>18</v>
      </c>
      <c r="B5" s="17"/>
      <c r="C5" s="18"/>
      <c r="D5" s="19">
        <f>SUBTOTAL(9,D6:D40)</f>
        <v>22</v>
      </c>
      <c r="E5" s="15"/>
      <c r="F5" s="15"/>
      <c r="G5" s="15"/>
      <c r="H5" s="15"/>
      <c r="I5" s="31"/>
      <c r="J5" s="32">
        <f>J6+J9+J11+J13+J15+J18+J22+J24+J28+J30+J32+J34+J38+J40</f>
        <v>4253871.05</v>
      </c>
      <c r="K5" s="32">
        <f>K6+K9+K11+K13+K15+K18+K22+K24+K28+K30+K32+K34+K38+K40</f>
        <v>510859</v>
      </c>
      <c r="L5" s="15"/>
      <c r="M5" s="15"/>
      <c r="N5" s="15"/>
      <c r="O5" s="15"/>
      <c r="P5" s="15"/>
    </row>
    <row r="6" s="2" customFormat="1" ht="50" customHeight="1" spans="1:16">
      <c r="A6" s="15" t="s">
        <v>19</v>
      </c>
      <c r="B6" s="15" t="s">
        <v>20</v>
      </c>
      <c r="C6" s="15" t="str">
        <f>N6&amp;B6</f>
        <v>自治区交通运输厅</v>
      </c>
      <c r="D6" s="19">
        <f>COUNTA(D7:D8)</f>
        <v>2</v>
      </c>
      <c r="E6" s="15"/>
      <c r="F6" s="15"/>
      <c r="G6" s="15"/>
      <c r="H6" s="15"/>
      <c r="I6" s="31"/>
      <c r="J6" s="32">
        <f>SUM(J7:J8)</f>
        <v>3296800</v>
      </c>
      <c r="K6" s="32">
        <f>SUM(K7:K8)</f>
        <v>350000</v>
      </c>
      <c r="L6" s="15"/>
      <c r="M6" s="15"/>
      <c r="N6" s="15"/>
      <c r="O6" s="15"/>
      <c r="P6" s="15"/>
    </row>
    <row r="7" s="3" customFormat="1" ht="125" customHeight="1" spans="1:237">
      <c r="A7" s="20">
        <v>1</v>
      </c>
      <c r="B7" s="21" t="s">
        <v>21</v>
      </c>
      <c r="C7" s="22" t="str">
        <f>N7&amp;B7</f>
        <v>广西横钦高速公路有限公司鹿寨至钦州港公路（横县至钦州港段）</v>
      </c>
      <c r="D7" s="21" t="s">
        <v>22</v>
      </c>
      <c r="E7" s="23" t="s">
        <v>23</v>
      </c>
      <c r="F7" s="24" t="s">
        <v>24</v>
      </c>
      <c r="G7" s="25" t="s">
        <v>25</v>
      </c>
      <c r="H7" s="24" t="s">
        <v>26</v>
      </c>
      <c r="I7" s="33">
        <v>11</v>
      </c>
      <c r="J7" s="34">
        <v>1974800</v>
      </c>
      <c r="K7" s="34">
        <v>200000</v>
      </c>
      <c r="L7" s="22" t="s">
        <v>27</v>
      </c>
      <c r="M7" s="22" t="s">
        <v>28</v>
      </c>
      <c r="N7" s="22" t="s">
        <v>29</v>
      </c>
      <c r="O7" s="22" t="s">
        <v>20</v>
      </c>
      <c r="P7" s="15"/>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row>
    <row r="8" ht="125" customHeight="1" spans="1:16">
      <c r="A8" s="20">
        <v>2</v>
      </c>
      <c r="B8" s="21" t="s">
        <v>30</v>
      </c>
      <c r="C8" s="22" t="str">
        <f>N8&amp;B8</f>
        <v>中铁建投广西柳覃高速公路有限公司鹿寨至钦州港公路（柳州至覃塘段）</v>
      </c>
      <c r="D8" s="21" t="s">
        <v>31</v>
      </c>
      <c r="E8" s="24" t="s">
        <v>23</v>
      </c>
      <c r="F8" s="24" t="s">
        <v>32</v>
      </c>
      <c r="G8" s="25" t="s">
        <v>33</v>
      </c>
      <c r="H8" s="24" t="s">
        <v>34</v>
      </c>
      <c r="I8" s="33">
        <v>12</v>
      </c>
      <c r="J8" s="35">
        <v>1322000</v>
      </c>
      <c r="K8" s="33">
        <v>150000</v>
      </c>
      <c r="L8" s="36" t="s">
        <v>27</v>
      </c>
      <c r="M8" s="22" t="s">
        <v>35</v>
      </c>
      <c r="N8" s="36" t="s">
        <v>36</v>
      </c>
      <c r="O8" s="36" t="s">
        <v>20</v>
      </c>
      <c r="P8" s="37"/>
    </row>
    <row r="9" customFormat="1" ht="50" customHeight="1" spans="1:16">
      <c r="A9" s="15" t="s">
        <v>37</v>
      </c>
      <c r="B9" s="15" t="s">
        <v>38</v>
      </c>
      <c r="C9" s="15" t="str">
        <f>N9&amp;B9</f>
        <v>自治区消防救援总队</v>
      </c>
      <c r="D9" s="19">
        <f>COUNTA(D10)</f>
        <v>1</v>
      </c>
      <c r="E9" s="24"/>
      <c r="F9" s="24"/>
      <c r="G9" s="25"/>
      <c r="H9" s="24"/>
      <c r="I9" s="33"/>
      <c r="J9" s="32">
        <f>SUM(J10)</f>
        <v>26401</v>
      </c>
      <c r="K9" s="32">
        <f>SUM(K10)</f>
        <v>10000</v>
      </c>
      <c r="L9" s="36"/>
      <c r="M9" s="22"/>
      <c r="N9" s="36"/>
      <c r="O9" s="36"/>
      <c r="P9" s="37"/>
    </row>
    <row r="10" s="2" customFormat="1" ht="125" customHeight="1" spans="1:16">
      <c r="A10" s="20">
        <v>3</v>
      </c>
      <c r="B10" s="21" t="s">
        <v>39</v>
      </c>
      <c r="C10" s="22" t="str">
        <f>B10</f>
        <v>广西消防救援总队训练基地（陆地部分）</v>
      </c>
      <c r="D10" s="21" t="s">
        <v>40</v>
      </c>
      <c r="E10" s="24" t="s">
        <v>41</v>
      </c>
      <c r="F10" s="24" t="s">
        <v>42</v>
      </c>
      <c r="G10" s="25" t="s">
        <v>43</v>
      </c>
      <c r="H10" s="24" t="s">
        <v>44</v>
      </c>
      <c r="I10" s="33">
        <v>10</v>
      </c>
      <c r="J10" s="35">
        <v>26401</v>
      </c>
      <c r="K10" s="33">
        <v>10000</v>
      </c>
      <c r="L10" s="36" t="s">
        <v>45</v>
      </c>
      <c r="M10" s="22" t="s">
        <v>46</v>
      </c>
      <c r="N10" s="36" t="s">
        <v>38</v>
      </c>
      <c r="O10" s="36" t="s">
        <v>38</v>
      </c>
      <c r="P10" s="37"/>
    </row>
    <row r="11" s="2" customFormat="1" ht="50" customHeight="1" spans="1:16">
      <c r="A11" s="15" t="s">
        <v>47</v>
      </c>
      <c r="B11" s="15" t="s">
        <v>48</v>
      </c>
      <c r="C11" s="15" t="str">
        <f>N11&amp;B11</f>
        <v>自治区能源局</v>
      </c>
      <c r="D11" s="19">
        <f>COUNTA(D12)</f>
        <v>1</v>
      </c>
      <c r="E11" s="24"/>
      <c r="F11" s="24"/>
      <c r="G11" s="25"/>
      <c r="H11" s="24"/>
      <c r="I11" s="33"/>
      <c r="J11" s="32">
        <f>SUM(J12)</f>
        <v>22177</v>
      </c>
      <c r="K11" s="32">
        <f>SUM(K12)</f>
        <v>22177</v>
      </c>
      <c r="L11" s="36"/>
      <c r="M11" s="22"/>
      <c r="N11" s="36"/>
      <c r="O11" s="36"/>
      <c r="P11" s="37"/>
    </row>
    <row r="12" s="2" customFormat="1" ht="125" customHeight="1" spans="1:16">
      <c r="A12" s="20">
        <v>4</v>
      </c>
      <c r="B12" s="21" t="s">
        <v>49</v>
      </c>
      <c r="C12" s="22" t="str">
        <f>N12&amp;B12</f>
        <v>广西电网能源科技有限责任公司广西南宁武鸣共享储能电站项目</v>
      </c>
      <c r="D12" s="21" t="s">
        <v>50</v>
      </c>
      <c r="E12" s="24" t="s">
        <v>51</v>
      </c>
      <c r="F12" s="24" t="s">
        <v>52</v>
      </c>
      <c r="G12" s="25" t="s">
        <v>53</v>
      </c>
      <c r="H12" s="24" t="s">
        <v>54</v>
      </c>
      <c r="I12" s="38" t="s">
        <v>55</v>
      </c>
      <c r="J12" s="35">
        <v>22177</v>
      </c>
      <c r="K12" s="33">
        <v>22177</v>
      </c>
      <c r="L12" s="36" t="s">
        <v>56</v>
      </c>
      <c r="M12" s="22" t="s">
        <v>57</v>
      </c>
      <c r="N12" s="36" t="s">
        <v>58</v>
      </c>
      <c r="O12" s="36" t="s">
        <v>48</v>
      </c>
      <c r="P12" s="39"/>
    </row>
    <row r="13" s="4" customFormat="1" ht="50" customHeight="1" spans="1:16">
      <c r="A13" s="15" t="s">
        <v>59</v>
      </c>
      <c r="B13" s="21"/>
      <c r="C13" s="15" t="s">
        <v>60</v>
      </c>
      <c r="D13" s="19">
        <f>COUNTA(D14)</f>
        <v>1</v>
      </c>
      <c r="E13" s="24"/>
      <c r="F13" s="24"/>
      <c r="G13" s="25"/>
      <c r="H13" s="24"/>
      <c r="I13" s="38"/>
      <c r="J13" s="32">
        <f>SUM(J14)</f>
        <v>18481.73</v>
      </c>
      <c r="K13" s="32">
        <f>SUM(K14)</f>
        <v>2000</v>
      </c>
      <c r="L13" s="36"/>
      <c r="M13" s="22"/>
      <c r="N13" s="36"/>
      <c r="O13" s="36"/>
      <c r="P13" s="39"/>
    </row>
    <row r="14" s="4" customFormat="1" ht="181" customHeight="1" spans="1:16">
      <c r="A14" s="20">
        <v>5</v>
      </c>
      <c r="B14" s="21"/>
      <c r="C14" s="22" t="s">
        <v>61</v>
      </c>
      <c r="D14" s="21" t="s">
        <v>62</v>
      </c>
      <c r="E14" s="24" t="s">
        <v>63</v>
      </c>
      <c r="F14" s="24" t="s">
        <v>64</v>
      </c>
      <c r="G14" s="25" t="s">
        <v>65</v>
      </c>
      <c r="H14" s="24" t="s">
        <v>66</v>
      </c>
      <c r="I14" s="38" t="s">
        <v>55</v>
      </c>
      <c r="J14" s="35">
        <v>18481.73</v>
      </c>
      <c r="K14" s="33">
        <v>2000</v>
      </c>
      <c r="L14" s="36" t="s">
        <v>67</v>
      </c>
      <c r="M14" s="22" t="s">
        <v>68</v>
      </c>
      <c r="N14" s="36" t="s">
        <v>60</v>
      </c>
      <c r="O14" s="36" t="s">
        <v>60</v>
      </c>
      <c r="P14" s="39"/>
    </row>
    <row r="15" s="4" customFormat="1" ht="50" customHeight="1" spans="1:16">
      <c r="A15" s="15" t="s">
        <v>69</v>
      </c>
      <c r="B15" s="15" t="s">
        <v>70</v>
      </c>
      <c r="C15" s="15" t="str">
        <f t="shared" ref="C15:C33" si="0">N15&amp;B15</f>
        <v>南宁市</v>
      </c>
      <c r="D15" s="19">
        <f>COUNTA(D16:D17)</f>
        <v>2</v>
      </c>
      <c r="E15" s="24"/>
      <c r="F15" s="24"/>
      <c r="G15" s="25"/>
      <c r="H15" s="24"/>
      <c r="I15" s="38"/>
      <c r="J15" s="32">
        <f>SUM(J16:J17)</f>
        <v>150158.26</v>
      </c>
      <c r="K15" s="32">
        <f>SUM(K16:K17)</f>
        <v>11000</v>
      </c>
      <c r="L15" s="36"/>
      <c r="M15" s="22"/>
      <c r="N15" s="36"/>
      <c r="O15" s="36"/>
      <c r="P15" s="39"/>
    </row>
    <row r="16" ht="125" customHeight="1" spans="1:16">
      <c r="A16" s="20">
        <v>6</v>
      </c>
      <c r="B16" s="21" t="s">
        <v>71</v>
      </c>
      <c r="C16" s="22" t="str">
        <f t="shared" si="0"/>
        <v>横州建康环保科技有限责任公司六景循环经济产业园生活垃圾焚烧发电厂项目</v>
      </c>
      <c r="D16" s="21" t="s">
        <v>72</v>
      </c>
      <c r="E16" s="24" t="s">
        <v>73</v>
      </c>
      <c r="F16" s="24" t="s">
        <v>74</v>
      </c>
      <c r="G16" s="25" t="s">
        <v>75</v>
      </c>
      <c r="H16" s="24" t="s">
        <v>44</v>
      </c>
      <c r="I16" s="33">
        <v>12</v>
      </c>
      <c r="J16" s="35">
        <v>65158.26</v>
      </c>
      <c r="K16" s="33">
        <v>1000</v>
      </c>
      <c r="L16" s="36" t="s">
        <v>27</v>
      </c>
      <c r="M16" s="22" t="s">
        <v>76</v>
      </c>
      <c r="N16" s="36" t="s">
        <v>77</v>
      </c>
      <c r="O16" s="36" t="s">
        <v>78</v>
      </c>
      <c r="P16" s="39"/>
    </row>
    <row r="17" s="3" customFormat="1" ht="125" customHeight="1" spans="1:237">
      <c r="A17" s="20">
        <v>7</v>
      </c>
      <c r="B17" s="21" t="s">
        <v>79</v>
      </c>
      <c r="C17" s="22" t="str">
        <f t="shared" si="0"/>
        <v>广西桂澳线缆有限责任公司国际高端线缆东盟智能制造基地项目</v>
      </c>
      <c r="D17" s="21" t="s">
        <v>80</v>
      </c>
      <c r="E17" s="24" t="s">
        <v>81</v>
      </c>
      <c r="F17" s="24" t="s">
        <v>82</v>
      </c>
      <c r="G17" s="25" t="s">
        <v>83</v>
      </c>
      <c r="H17" s="24" t="s">
        <v>66</v>
      </c>
      <c r="I17" s="33">
        <v>10</v>
      </c>
      <c r="J17" s="35">
        <v>85000</v>
      </c>
      <c r="K17" s="33">
        <v>10000</v>
      </c>
      <c r="L17" s="36" t="s">
        <v>84</v>
      </c>
      <c r="M17" s="22" t="s">
        <v>85</v>
      </c>
      <c r="N17" s="36" t="s">
        <v>86</v>
      </c>
      <c r="O17" s="36" t="s">
        <v>78</v>
      </c>
      <c r="P17" s="39"/>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row>
    <row r="18" s="3" customFormat="1" ht="50" customHeight="1" spans="1:237">
      <c r="A18" s="15" t="s">
        <v>87</v>
      </c>
      <c r="B18" s="15" t="s">
        <v>88</v>
      </c>
      <c r="C18" s="15" t="str">
        <f t="shared" si="0"/>
        <v>柳州市</v>
      </c>
      <c r="D18" s="19">
        <f>COUNTA(D19:D21)</f>
        <v>3</v>
      </c>
      <c r="E18" s="24"/>
      <c r="F18" s="24"/>
      <c r="G18" s="25"/>
      <c r="H18" s="24"/>
      <c r="I18" s="33"/>
      <c r="J18" s="32">
        <f>SUM(J19:J21)</f>
        <v>95047.3</v>
      </c>
      <c r="K18" s="32">
        <f>SUM(K19:K21)</f>
        <v>12000</v>
      </c>
      <c r="L18" s="36"/>
      <c r="M18" s="22"/>
      <c r="N18" s="36"/>
      <c r="O18" s="36"/>
      <c r="P18" s="39"/>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row>
    <row r="19" s="3" customFormat="1" ht="125" customHeight="1" spans="1:237">
      <c r="A19" s="20">
        <v>8</v>
      </c>
      <c r="B19" s="21" t="s">
        <v>89</v>
      </c>
      <c r="C19" s="22" t="str">
        <f t="shared" si="0"/>
        <v>柳州市新北建设投资集团有限公司中国--东盟（柳州）旅游装备制造产业园旅游防护用品基地（四期）</v>
      </c>
      <c r="D19" s="21" t="s">
        <v>90</v>
      </c>
      <c r="E19" s="24" t="s">
        <v>91</v>
      </c>
      <c r="F19" s="24" t="s">
        <v>92</v>
      </c>
      <c r="G19" s="25" t="s">
        <v>93</v>
      </c>
      <c r="H19" s="24" t="s">
        <v>44</v>
      </c>
      <c r="I19" s="33">
        <v>11</v>
      </c>
      <c r="J19" s="35">
        <v>50000</v>
      </c>
      <c r="K19" s="33">
        <v>5000</v>
      </c>
      <c r="L19" s="36" t="s">
        <v>94</v>
      </c>
      <c r="M19" s="22" t="s">
        <v>95</v>
      </c>
      <c r="N19" s="36" t="s">
        <v>96</v>
      </c>
      <c r="O19" s="36" t="s">
        <v>97</v>
      </c>
      <c r="P19" s="37"/>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row>
    <row r="20" s="3" customFormat="1" ht="199" customHeight="1" spans="1:237">
      <c r="A20" s="20">
        <v>9</v>
      </c>
      <c r="B20" s="21" t="s">
        <v>98</v>
      </c>
      <c r="C20" s="22" t="str">
        <f t="shared" si="0"/>
        <v>柳州旭朗投资发展有限公司柳东新区智慧标准厂房E区（一期）项目</v>
      </c>
      <c r="D20" s="21" t="s">
        <v>99</v>
      </c>
      <c r="E20" s="24" t="s">
        <v>91</v>
      </c>
      <c r="F20" s="24" t="s">
        <v>100</v>
      </c>
      <c r="G20" s="25" t="s">
        <v>101</v>
      </c>
      <c r="H20" s="24" t="s">
        <v>26</v>
      </c>
      <c r="I20" s="38" t="s">
        <v>55</v>
      </c>
      <c r="J20" s="35">
        <v>30047.3</v>
      </c>
      <c r="K20" s="33">
        <v>4000</v>
      </c>
      <c r="L20" s="36" t="s">
        <v>102</v>
      </c>
      <c r="M20" s="22" t="s">
        <v>103</v>
      </c>
      <c r="N20" s="36" t="s">
        <v>104</v>
      </c>
      <c r="O20" s="36" t="s">
        <v>97</v>
      </c>
      <c r="P20" s="39"/>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row>
    <row r="21" s="3" customFormat="1" ht="125" customHeight="1" spans="1:237">
      <c r="A21" s="20">
        <v>10</v>
      </c>
      <c r="B21" s="21" t="s">
        <v>105</v>
      </c>
      <c r="C21" s="22" t="str">
        <f t="shared" si="0"/>
        <v>柳州市贝诺卫生用品有限公司浩耀智能研发生产中心项目</v>
      </c>
      <c r="D21" s="21" t="s">
        <v>106</v>
      </c>
      <c r="E21" s="24" t="s">
        <v>107</v>
      </c>
      <c r="F21" s="24" t="s">
        <v>92</v>
      </c>
      <c r="G21" s="25" t="s">
        <v>108</v>
      </c>
      <c r="H21" s="24" t="s">
        <v>66</v>
      </c>
      <c r="I21" s="33">
        <v>10</v>
      </c>
      <c r="J21" s="35">
        <v>15000</v>
      </c>
      <c r="K21" s="33">
        <v>3000</v>
      </c>
      <c r="L21" s="36" t="s">
        <v>109</v>
      </c>
      <c r="M21" s="22" t="s">
        <v>110</v>
      </c>
      <c r="N21" s="36" t="s">
        <v>111</v>
      </c>
      <c r="O21" s="36" t="s">
        <v>97</v>
      </c>
      <c r="P21" s="39"/>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row>
    <row r="22" s="3" customFormat="1" ht="50" customHeight="1" spans="1:237">
      <c r="A22" s="15" t="s">
        <v>112</v>
      </c>
      <c r="B22" s="15" t="s">
        <v>113</v>
      </c>
      <c r="C22" s="15" t="str">
        <f t="shared" si="0"/>
        <v>桂林市</v>
      </c>
      <c r="D22" s="19">
        <f>COUNTA(D23:D23)</f>
        <v>1</v>
      </c>
      <c r="E22" s="24"/>
      <c r="F22" s="24"/>
      <c r="G22" s="25"/>
      <c r="H22" s="24"/>
      <c r="I22" s="33"/>
      <c r="J22" s="32">
        <f>SUM(J23:J23)</f>
        <v>102090.97</v>
      </c>
      <c r="K22" s="32">
        <f>SUM(K23:K23)</f>
        <v>20000</v>
      </c>
      <c r="L22" s="36"/>
      <c r="M22" s="22"/>
      <c r="N22" s="36"/>
      <c r="O22" s="36"/>
      <c r="P22" s="39"/>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row>
    <row r="23" s="3" customFormat="1" ht="125" customHeight="1" spans="1:237">
      <c r="A23" s="20">
        <v>11</v>
      </c>
      <c r="B23" s="21" t="s">
        <v>114</v>
      </c>
      <c r="C23" s="22" t="str">
        <f t="shared" si="0"/>
        <v>永福县经济建设投资有限公司永福县光电产业园基础设施项目</v>
      </c>
      <c r="D23" s="21" t="s">
        <v>115</v>
      </c>
      <c r="E23" s="24" t="s">
        <v>91</v>
      </c>
      <c r="F23" s="24" t="s">
        <v>116</v>
      </c>
      <c r="G23" s="25" t="s">
        <v>117</v>
      </c>
      <c r="H23" s="24" t="s">
        <v>26</v>
      </c>
      <c r="I23" s="33">
        <v>10</v>
      </c>
      <c r="J23" s="35">
        <v>102090.97</v>
      </c>
      <c r="K23" s="33">
        <v>20000</v>
      </c>
      <c r="L23" s="36" t="s">
        <v>118</v>
      </c>
      <c r="M23" s="22" t="s">
        <v>119</v>
      </c>
      <c r="N23" s="36" t="s">
        <v>120</v>
      </c>
      <c r="O23" s="36" t="s">
        <v>121</v>
      </c>
      <c r="P23" s="37"/>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row>
    <row r="24" s="3" customFormat="1" ht="50" customHeight="1" spans="1:237">
      <c r="A24" s="15" t="s">
        <v>122</v>
      </c>
      <c r="B24" s="15" t="s">
        <v>123</v>
      </c>
      <c r="C24" s="15" t="str">
        <f t="shared" si="0"/>
        <v>梧州市</v>
      </c>
      <c r="D24" s="19">
        <f>COUNTA(D25:D27)</f>
        <v>3</v>
      </c>
      <c r="E24" s="24"/>
      <c r="F24" s="24"/>
      <c r="G24" s="25"/>
      <c r="H24" s="24"/>
      <c r="I24" s="33"/>
      <c r="J24" s="32">
        <f>SUM(J25:J27)</f>
        <v>162956.64</v>
      </c>
      <c r="K24" s="32">
        <f>SUM(K25:K27)</f>
        <v>34882</v>
      </c>
      <c r="L24" s="36"/>
      <c r="M24" s="22"/>
      <c r="N24" s="36"/>
      <c r="O24" s="36"/>
      <c r="P24" s="37"/>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row>
    <row r="25" s="3" customFormat="1" ht="125" customHeight="1" spans="1:237">
      <c r="A25" s="20">
        <v>12</v>
      </c>
      <c r="B25" s="21" t="s">
        <v>124</v>
      </c>
      <c r="C25" s="22" t="str">
        <f t="shared" si="0"/>
        <v>广西赛琦生物科技有限公司年产20亿（片、粒、袋）药品生产项目</v>
      </c>
      <c r="D25" s="21" t="s">
        <v>125</v>
      </c>
      <c r="E25" s="24" t="s">
        <v>126</v>
      </c>
      <c r="F25" s="24" t="s">
        <v>127</v>
      </c>
      <c r="G25" s="25" t="s">
        <v>128</v>
      </c>
      <c r="H25" s="24" t="s">
        <v>44</v>
      </c>
      <c r="I25" s="33">
        <v>11</v>
      </c>
      <c r="J25" s="35">
        <v>25000</v>
      </c>
      <c r="K25" s="33">
        <v>5000</v>
      </c>
      <c r="L25" s="36" t="s">
        <v>129</v>
      </c>
      <c r="M25" s="22" t="s">
        <v>130</v>
      </c>
      <c r="N25" s="36" t="s">
        <v>131</v>
      </c>
      <c r="O25" s="36" t="s">
        <v>132</v>
      </c>
      <c r="P25" s="37"/>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row>
    <row r="26" s="3" customFormat="1" ht="125" customHeight="1" spans="1:237">
      <c r="A26" s="20">
        <v>13</v>
      </c>
      <c r="B26" s="21" t="s">
        <v>133</v>
      </c>
      <c r="C26" s="22" t="str">
        <f t="shared" si="0"/>
        <v>广西梧州市高新区投资开发有限公司梧州高新区新一代电子信息产业园标准厂房及市政配套设施建设工程</v>
      </c>
      <c r="D26" s="21" t="s">
        <v>134</v>
      </c>
      <c r="E26" s="24" t="s">
        <v>91</v>
      </c>
      <c r="F26" s="24" t="s">
        <v>127</v>
      </c>
      <c r="G26" s="25" t="s">
        <v>135</v>
      </c>
      <c r="H26" s="24" t="s">
        <v>26</v>
      </c>
      <c r="I26" s="38" t="s">
        <v>136</v>
      </c>
      <c r="J26" s="34">
        <v>75000</v>
      </c>
      <c r="K26" s="23">
        <v>15000</v>
      </c>
      <c r="L26" s="36" t="s">
        <v>137</v>
      </c>
      <c r="M26" s="22" t="s">
        <v>138</v>
      </c>
      <c r="N26" s="36" t="s">
        <v>139</v>
      </c>
      <c r="O26" s="36" t="s">
        <v>132</v>
      </c>
      <c r="P26" s="37"/>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row>
    <row r="27" s="3" customFormat="1" ht="125" customHeight="1" spans="1:237">
      <c r="A27" s="20">
        <v>14</v>
      </c>
      <c r="B27" s="21" t="s">
        <v>140</v>
      </c>
      <c r="C27" s="22" t="str">
        <f t="shared" si="0"/>
        <v>梧州市国冶投资发展有限公司国道G321（塘步镇段）连接沿江大道及其延长线道路工程</v>
      </c>
      <c r="D27" s="21" t="s">
        <v>141</v>
      </c>
      <c r="E27" s="24" t="s">
        <v>142</v>
      </c>
      <c r="F27" s="24" t="s">
        <v>143</v>
      </c>
      <c r="G27" s="25" t="s">
        <v>144</v>
      </c>
      <c r="H27" s="24" t="s">
        <v>66</v>
      </c>
      <c r="I27" s="38" t="s">
        <v>55</v>
      </c>
      <c r="J27" s="35">
        <v>62956.64</v>
      </c>
      <c r="K27" s="33">
        <v>14882</v>
      </c>
      <c r="L27" s="36" t="s">
        <v>145</v>
      </c>
      <c r="M27" s="22" t="s">
        <v>146</v>
      </c>
      <c r="N27" s="36" t="s">
        <v>147</v>
      </c>
      <c r="O27" s="36" t="s">
        <v>132</v>
      </c>
      <c r="P27" s="37"/>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row>
    <row r="28" s="3" customFormat="1" ht="50" customHeight="1" spans="1:237">
      <c r="A28" s="15" t="s">
        <v>148</v>
      </c>
      <c r="B28" s="15" t="s">
        <v>149</v>
      </c>
      <c r="C28" s="15" t="str">
        <f t="shared" si="0"/>
        <v>北海市</v>
      </c>
      <c r="D28" s="19">
        <f>COUNTA(D29:D29)</f>
        <v>1</v>
      </c>
      <c r="E28" s="24"/>
      <c r="F28" s="24"/>
      <c r="G28" s="25"/>
      <c r="H28" s="24"/>
      <c r="I28" s="33"/>
      <c r="J28" s="32">
        <f>SUM(J29:J29)</f>
        <v>150000</v>
      </c>
      <c r="K28" s="32">
        <f>SUM(K29:K29)</f>
        <v>20000</v>
      </c>
      <c r="L28" s="36"/>
      <c r="M28" s="22"/>
      <c r="N28" s="36"/>
      <c r="O28" s="36"/>
      <c r="P28" s="39"/>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row>
    <row r="29" s="3" customFormat="1" ht="125" customHeight="1" spans="1:237">
      <c r="A29" s="20">
        <v>15</v>
      </c>
      <c r="B29" s="21" t="s">
        <v>150</v>
      </c>
      <c r="C29" s="22" t="str">
        <f t="shared" si="0"/>
        <v>北海一道新能源科技有限公司4GW高效组件研发科创制造基地项目</v>
      </c>
      <c r="D29" s="21" t="s">
        <v>151</v>
      </c>
      <c r="E29" s="24" t="s">
        <v>51</v>
      </c>
      <c r="F29" s="24" t="s">
        <v>152</v>
      </c>
      <c r="G29" s="25" t="s">
        <v>153</v>
      </c>
      <c r="H29" s="24" t="s">
        <v>44</v>
      </c>
      <c r="I29" s="33">
        <v>10</v>
      </c>
      <c r="J29" s="35">
        <v>150000</v>
      </c>
      <c r="K29" s="33">
        <v>20000</v>
      </c>
      <c r="L29" s="36" t="s">
        <v>154</v>
      </c>
      <c r="M29" s="22" t="s">
        <v>155</v>
      </c>
      <c r="N29" s="36" t="s">
        <v>156</v>
      </c>
      <c r="O29" s="36" t="s">
        <v>157</v>
      </c>
      <c r="P29" s="3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row>
    <row r="30" s="3" customFormat="1" ht="50" customHeight="1" spans="1:237">
      <c r="A30" s="15" t="s">
        <v>158</v>
      </c>
      <c r="B30" s="15" t="s">
        <v>159</v>
      </c>
      <c r="C30" s="15" t="str">
        <f t="shared" si="0"/>
        <v>防城港市</v>
      </c>
      <c r="D30" s="19">
        <f>COUNTA(D31)</f>
        <v>1</v>
      </c>
      <c r="E30" s="24"/>
      <c r="F30" s="24"/>
      <c r="G30" s="25"/>
      <c r="H30" s="24"/>
      <c r="I30" s="33"/>
      <c r="J30" s="32">
        <f>SUM(J31)</f>
        <v>25838</v>
      </c>
      <c r="K30" s="32">
        <f>SUM(K31)</f>
        <v>6000</v>
      </c>
      <c r="L30" s="36"/>
      <c r="M30" s="22"/>
      <c r="N30" s="36"/>
      <c r="O30" s="36"/>
      <c r="P30" s="39"/>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row>
    <row r="31" s="3" customFormat="1" ht="125" customHeight="1" spans="1:237">
      <c r="A31" s="20">
        <v>16</v>
      </c>
      <c r="B31" s="21" t="s">
        <v>160</v>
      </c>
      <c r="C31" s="22" t="str">
        <f t="shared" si="0"/>
        <v>上思县城市建设投资有限责任公司上思县城镇污水处理工程项目</v>
      </c>
      <c r="D31" s="21" t="s">
        <v>161</v>
      </c>
      <c r="E31" s="24" t="s">
        <v>91</v>
      </c>
      <c r="F31" s="24" t="s">
        <v>162</v>
      </c>
      <c r="G31" s="25" t="s">
        <v>163</v>
      </c>
      <c r="H31" s="24" t="s">
        <v>44</v>
      </c>
      <c r="I31" s="33">
        <v>11</v>
      </c>
      <c r="J31" s="35">
        <v>25838</v>
      </c>
      <c r="K31" s="33">
        <v>6000</v>
      </c>
      <c r="L31" s="36" t="s">
        <v>164</v>
      </c>
      <c r="M31" s="22" t="s">
        <v>165</v>
      </c>
      <c r="N31" s="36" t="s">
        <v>166</v>
      </c>
      <c r="O31" s="36" t="s">
        <v>167</v>
      </c>
      <c r="P31" s="39"/>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row>
    <row r="32" s="3" customFormat="1" ht="50" customHeight="1" spans="1:237">
      <c r="A32" s="15" t="s">
        <v>168</v>
      </c>
      <c r="B32" s="15" t="s">
        <v>169</v>
      </c>
      <c r="C32" s="15" t="str">
        <f t="shared" si="0"/>
        <v>钦州市</v>
      </c>
      <c r="D32" s="19">
        <f>COUNTA(D33)</f>
        <v>1</v>
      </c>
      <c r="E32" s="24"/>
      <c r="F32" s="24"/>
      <c r="G32" s="25"/>
      <c r="H32" s="24"/>
      <c r="I32" s="33"/>
      <c r="J32" s="32">
        <f>SUM(J33)</f>
        <v>62001</v>
      </c>
      <c r="K32" s="32">
        <f>SUM(K33)</f>
        <v>5000</v>
      </c>
      <c r="L32" s="36"/>
      <c r="M32" s="22"/>
      <c r="N32" s="36"/>
      <c r="O32" s="36"/>
      <c r="P32" s="39"/>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row>
    <row r="33" s="3" customFormat="1" ht="125" customHeight="1" spans="1:237">
      <c r="A33" s="20">
        <v>17</v>
      </c>
      <c r="B33" s="21" t="s">
        <v>170</v>
      </c>
      <c r="C33" s="22" t="str">
        <f t="shared" si="0"/>
        <v>灵山县工业区投资开发有限公司灵山县十里工业园电子信息产业标准厂房及配套设施项目（一期）</v>
      </c>
      <c r="D33" s="21" t="s">
        <v>171</v>
      </c>
      <c r="E33" s="24" t="s">
        <v>91</v>
      </c>
      <c r="F33" s="24" t="s">
        <v>172</v>
      </c>
      <c r="G33" s="25" t="s">
        <v>173</v>
      </c>
      <c r="H33" s="24" t="s">
        <v>44</v>
      </c>
      <c r="I33" s="33">
        <v>12</v>
      </c>
      <c r="J33" s="35">
        <v>62001</v>
      </c>
      <c r="K33" s="33">
        <v>5000</v>
      </c>
      <c r="L33" s="36" t="s">
        <v>174</v>
      </c>
      <c r="M33" s="22" t="s">
        <v>155</v>
      </c>
      <c r="N33" s="36" t="s">
        <v>175</v>
      </c>
      <c r="O33" s="36" t="s">
        <v>176</v>
      </c>
      <c r="P33" s="37"/>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row>
    <row r="34" s="3" customFormat="1" ht="50" customHeight="1" spans="1:237">
      <c r="A34" s="15" t="s">
        <v>177</v>
      </c>
      <c r="B34" s="15" t="s">
        <v>178</v>
      </c>
      <c r="C34" s="15" t="str">
        <f t="shared" ref="C34:C44" si="1">N34&amp;B34</f>
        <v>百色市</v>
      </c>
      <c r="D34" s="19">
        <f>COUNTA(D35:D37)</f>
        <v>3</v>
      </c>
      <c r="E34" s="24"/>
      <c r="F34" s="24"/>
      <c r="G34" s="25"/>
      <c r="H34" s="24"/>
      <c r="I34" s="33"/>
      <c r="J34" s="32">
        <f>SUM(J35:J37)</f>
        <v>98438.15</v>
      </c>
      <c r="K34" s="32">
        <f>SUM(K35:K37)</f>
        <v>8000</v>
      </c>
      <c r="L34" s="36"/>
      <c r="M34" s="22"/>
      <c r="N34" s="36"/>
      <c r="O34" s="36"/>
      <c r="P34" s="37"/>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row>
    <row r="35" s="3" customFormat="1" ht="125" customHeight="1" spans="1:237">
      <c r="A35" s="20">
        <v>18</v>
      </c>
      <c r="B35" s="21" t="s">
        <v>179</v>
      </c>
      <c r="C35" s="22" t="str">
        <f t="shared" si="1"/>
        <v>广西润金资产管理有限公司百色市右江区综合产业创业园项目</v>
      </c>
      <c r="D35" s="21" t="s">
        <v>180</v>
      </c>
      <c r="E35" s="24" t="s">
        <v>91</v>
      </c>
      <c r="F35" s="24" t="s">
        <v>181</v>
      </c>
      <c r="G35" s="25" t="s">
        <v>182</v>
      </c>
      <c r="H35" s="24" t="s">
        <v>44</v>
      </c>
      <c r="I35" s="33">
        <v>12</v>
      </c>
      <c r="J35" s="35">
        <v>17942.44</v>
      </c>
      <c r="K35" s="33">
        <v>2000</v>
      </c>
      <c r="L35" s="36" t="s">
        <v>183</v>
      </c>
      <c r="M35" s="22" t="s">
        <v>184</v>
      </c>
      <c r="N35" s="36" t="s">
        <v>185</v>
      </c>
      <c r="O35" s="36" t="s">
        <v>186</v>
      </c>
      <c r="P35" s="39"/>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row>
    <row r="36" s="3" customFormat="1" ht="148" customHeight="1" spans="1:237">
      <c r="A36" s="20">
        <v>19</v>
      </c>
      <c r="B36" s="21" t="s">
        <v>187</v>
      </c>
      <c r="C36" s="22" t="str">
        <f t="shared" si="1"/>
        <v>中国龙邦－越南茶岭跨境经济合作区（靖西）管理委员会龙邦口岸接驳区</v>
      </c>
      <c r="D36" s="21" t="s">
        <v>188</v>
      </c>
      <c r="E36" s="24" t="s">
        <v>189</v>
      </c>
      <c r="F36" s="24" t="s">
        <v>190</v>
      </c>
      <c r="G36" s="25" t="s">
        <v>191</v>
      </c>
      <c r="H36" s="24" t="s">
        <v>44</v>
      </c>
      <c r="I36" s="33">
        <v>11</v>
      </c>
      <c r="J36" s="35">
        <v>20000</v>
      </c>
      <c r="K36" s="33">
        <v>5000</v>
      </c>
      <c r="L36" s="36" t="s">
        <v>192</v>
      </c>
      <c r="M36" s="22" t="s">
        <v>193</v>
      </c>
      <c r="N36" s="36" t="s">
        <v>194</v>
      </c>
      <c r="O36" s="36" t="s">
        <v>186</v>
      </c>
      <c r="P36" s="37"/>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row>
    <row r="37" s="1" customFormat="1" ht="125" customHeight="1" spans="1:16">
      <c r="A37" s="20">
        <v>20</v>
      </c>
      <c r="B37" s="21" t="s">
        <v>195</v>
      </c>
      <c r="C37" s="22" t="str">
        <f t="shared" si="1"/>
        <v>广西靖西靖翔工业区投资开发有限公司广西靖西市第二污水处理厂及配套管网建设项目</v>
      </c>
      <c r="D37" s="21" t="s">
        <v>196</v>
      </c>
      <c r="E37" s="24" t="s">
        <v>197</v>
      </c>
      <c r="F37" s="24" t="s">
        <v>190</v>
      </c>
      <c r="G37" s="25" t="s">
        <v>198</v>
      </c>
      <c r="H37" s="24" t="s">
        <v>34</v>
      </c>
      <c r="I37" s="38" t="s">
        <v>55</v>
      </c>
      <c r="J37" s="35">
        <v>60495.71</v>
      </c>
      <c r="K37" s="33">
        <v>1000</v>
      </c>
      <c r="L37" s="36" t="s">
        <v>199</v>
      </c>
      <c r="M37" s="22" t="s">
        <v>200</v>
      </c>
      <c r="N37" s="36" t="s">
        <v>201</v>
      </c>
      <c r="O37" s="36" t="s">
        <v>186</v>
      </c>
      <c r="P37" s="39"/>
    </row>
    <row r="38" s="1" customFormat="1" ht="50" customHeight="1" spans="1:16">
      <c r="A38" s="15" t="s">
        <v>202</v>
      </c>
      <c r="B38" s="15" t="s">
        <v>203</v>
      </c>
      <c r="C38" s="15" t="str">
        <f t="shared" si="1"/>
        <v>贺州市</v>
      </c>
      <c r="D38" s="19">
        <f>COUNTA(D39:D39)</f>
        <v>1</v>
      </c>
      <c r="E38" s="24"/>
      <c r="F38" s="24"/>
      <c r="G38" s="25"/>
      <c r="H38" s="24"/>
      <c r="I38" s="38"/>
      <c r="J38" s="32">
        <f>SUM(J39:J39)</f>
        <v>25001</v>
      </c>
      <c r="K38" s="32">
        <f>SUM(K39:K39)</f>
        <v>8000</v>
      </c>
      <c r="L38" s="36"/>
      <c r="M38" s="22"/>
      <c r="N38" s="36"/>
      <c r="O38" s="36"/>
      <c r="P38" s="39"/>
    </row>
    <row r="39" s="1" customFormat="1" ht="125" customHeight="1" spans="1:16">
      <c r="A39" s="20">
        <v>21</v>
      </c>
      <c r="B39" s="21" t="s">
        <v>204</v>
      </c>
      <c r="C39" s="22" t="str">
        <f t="shared" si="1"/>
        <v>富川瑶族自治县文体广电和旅游局富川瑶族自治县区域旅游扶贫建设工程PPP项目</v>
      </c>
      <c r="D39" s="21" t="s">
        <v>205</v>
      </c>
      <c r="E39" s="24" t="s">
        <v>206</v>
      </c>
      <c r="F39" s="24" t="s">
        <v>207</v>
      </c>
      <c r="G39" s="25" t="s">
        <v>208</v>
      </c>
      <c r="H39" s="24" t="s">
        <v>66</v>
      </c>
      <c r="I39" s="38" t="s">
        <v>209</v>
      </c>
      <c r="J39" s="34">
        <v>25001</v>
      </c>
      <c r="K39" s="23">
        <v>8000</v>
      </c>
      <c r="L39" s="36" t="s">
        <v>199</v>
      </c>
      <c r="M39" s="22" t="s">
        <v>210</v>
      </c>
      <c r="N39" s="36" t="s">
        <v>211</v>
      </c>
      <c r="O39" s="36" t="s">
        <v>212</v>
      </c>
      <c r="P39" s="37"/>
    </row>
    <row r="40" s="1" customFormat="1" ht="50" customHeight="1" spans="1:16">
      <c r="A40" s="15" t="s">
        <v>213</v>
      </c>
      <c r="B40" s="15" t="s">
        <v>214</v>
      </c>
      <c r="C40" s="15" t="str">
        <f t="shared" si="1"/>
        <v>崇左市</v>
      </c>
      <c r="D40" s="19">
        <f>COUNTA(D41:D41)</f>
        <v>1</v>
      </c>
      <c r="E40" s="24"/>
      <c r="F40" s="24"/>
      <c r="G40" s="25"/>
      <c r="H40" s="24"/>
      <c r="I40" s="38"/>
      <c r="J40" s="32">
        <f>SUM(J41:J41)</f>
        <v>18480</v>
      </c>
      <c r="K40" s="32">
        <f>SUM(K41:K41)</f>
        <v>1800</v>
      </c>
      <c r="L40" s="36"/>
      <c r="M40" s="22"/>
      <c r="N40" s="36"/>
      <c r="O40" s="36"/>
      <c r="P40" s="37"/>
    </row>
    <row r="41" s="1" customFormat="1" ht="125" customHeight="1" spans="1:16">
      <c r="A41" s="20">
        <v>22</v>
      </c>
      <c r="B41" s="21" t="s">
        <v>215</v>
      </c>
      <c r="C41" s="22" t="str">
        <f t="shared" si="1"/>
        <v>龙州县工业交通投资有限公司龙州县氧化铝工业园配套仓储物流设施建设项目</v>
      </c>
      <c r="D41" s="21" t="s">
        <v>216</v>
      </c>
      <c r="E41" s="24" t="s">
        <v>91</v>
      </c>
      <c r="F41" s="24" t="s">
        <v>217</v>
      </c>
      <c r="G41" s="25" t="s">
        <v>218</v>
      </c>
      <c r="H41" s="24" t="s">
        <v>44</v>
      </c>
      <c r="I41" s="33">
        <v>10</v>
      </c>
      <c r="J41" s="35">
        <v>18480</v>
      </c>
      <c r="K41" s="33">
        <v>1800</v>
      </c>
      <c r="L41" s="36" t="s">
        <v>219</v>
      </c>
      <c r="M41" s="22" t="s">
        <v>220</v>
      </c>
      <c r="N41" s="36" t="s">
        <v>221</v>
      </c>
      <c r="O41" s="36" t="s">
        <v>222</v>
      </c>
      <c r="P41" s="37"/>
    </row>
  </sheetData>
  <autoFilter ref="A4:IC41">
    <extLst/>
  </autoFilter>
  <sortState ref="A5:P33">
    <sortCondition ref="O5:O33" customList="南宁市人民政府,柳州市人民政府,桂林市人民政府,梧州市人民政府,北海市人民政府,防城港市人民政府,钦州市人民政府,贵港市人民政府,玉林市人民政府,百色市人民政府,贺州市人民政府,河池市人民政府,来宾市人民政府,崇左市人民政府"/>
  </sortState>
  <mergeCells count="4">
    <mergeCell ref="A1:B1"/>
    <mergeCell ref="A2:P2"/>
    <mergeCell ref="N3:P3"/>
    <mergeCell ref="A5:C5"/>
  </mergeCells>
  <conditionalFormatting sqref="D10">
    <cfRule type="duplicateValues" dxfId="0" priority="8"/>
    <cfRule type="duplicateValues" dxfId="0" priority="9"/>
  </conditionalFormatting>
  <conditionalFormatting sqref="D12 D14">
    <cfRule type="duplicateValues" dxfId="0" priority="3"/>
  </conditionalFormatting>
  <pageMargins left="0.429166666666667" right="0.388888888888889" top="0.509027777777778" bottom="0.55" header="0.509027777777778" footer="0.309027777777778"/>
  <pageSetup paperSize="8" scale="56" fitToHeight="0" orientation="landscape" horizontalDpi="600" verticalDpi="600"/>
  <headerFooter alignWithMargins="0" scaleWithDoc="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张晓红</cp:lastModifiedBy>
  <dcterms:created xsi:type="dcterms:W3CDTF">2020-12-29T00:15:00Z</dcterms:created>
  <cp:lastPrinted>2021-07-21T11:38:00Z</cp:lastPrinted>
  <dcterms:modified xsi:type="dcterms:W3CDTF">2022-10-27T03:03:06Z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ICV">
    <vt:lpwstr>179D26B6F3634699BCC8897AA089B75F</vt:lpwstr>
  </property>
  <property fmtid="{D5CDD505-2E9C-101B-9397-08002B2CF9AE}" pid="4" name="KSOReadingLayout">
    <vt:bool>true</vt:bool>
  </property>
</Properties>
</file>