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新开工" sheetId="5" r:id="rId1"/>
  </sheets>
  <definedNames>
    <definedName name="_xlnm._FilterDatabase" localSheetId="0" hidden="1">新开工!$A$4:$HU$38</definedName>
    <definedName name="_xlnm.Print_Titles" localSheetId="0">新开工!$4:$4</definedName>
  </definedNames>
  <calcPr calcId="144525"/>
</workbook>
</file>

<file path=xl/sharedStrings.xml><?xml version="1.0" encoding="utf-8"?>
<sst xmlns="http://schemas.openxmlformats.org/spreadsheetml/2006/main" count="156" uniqueCount="114">
  <si>
    <t>2023年第二批自治区层面统筹推进重大项目（新开工）进度目标责任表</t>
  </si>
  <si>
    <t>金额单位：万元</t>
  </si>
  <si>
    <t>序号</t>
  </si>
  <si>
    <t>项目名称</t>
  </si>
  <si>
    <t>项目代码</t>
  </si>
  <si>
    <t>项目分类</t>
  </si>
  <si>
    <t>主要建设内容及规模</t>
  </si>
  <si>
    <t>总投资</t>
  </si>
  <si>
    <t>项目业主</t>
  </si>
  <si>
    <t>责任单位</t>
  </si>
  <si>
    <t>备注</t>
  </si>
  <si>
    <t>合计</t>
  </si>
  <si>
    <t>自治区交通运输厅</t>
  </si>
  <si>
    <t xml:space="preserve">
</t>
  </si>
  <si>
    <t>全州（湘桂界）至容县（粤桂界）并行线平乐至荔浦公路</t>
  </si>
  <si>
    <t>2020-450000-48-01-026265</t>
  </si>
  <si>
    <t>基础设施</t>
  </si>
  <si>
    <t>主线全长31.586千米，双向四车道，路基宽度26米，设计速度100千米/小时。</t>
  </si>
  <si>
    <t>广西高速公路投资有限公司</t>
  </si>
  <si>
    <t>百色经那坡至平孟公路（百色至那坡段）</t>
  </si>
  <si>
    <t>2207-450000-04-01-305080</t>
  </si>
  <si>
    <t>主线全长94.817千米，双向四车道，路基宽度26米，设计速度100千米/小时。</t>
  </si>
  <si>
    <t>广西北部湾投资集团有限公司</t>
  </si>
  <si>
    <t>南宁市人民政府</t>
  </si>
  <si>
    <t>产投铝基新材料产业园</t>
  </si>
  <si>
    <t>2301-450109-04-05-201922</t>
  </si>
  <si>
    <t>产业</t>
  </si>
  <si>
    <t>总建筑面积约100000平方米，主要建设标准厂房、综合仓库、加工车间及相关配套用房工程。</t>
  </si>
  <si>
    <t>南宁产投工业园区开发有限责任公司</t>
  </si>
  <si>
    <t>柳州市人民政府</t>
  </si>
  <si>
    <t>联东U谷柳州智能制造产业园</t>
  </si>
  <si>
    <t>2205-450210-04-01-372615</t>
  </si>
  <si>
    <t>建筑面积7.37万平方米，建设标准厂房、定制厂房及配套设施等。项目以高端装备制造、精密机械、电子信息等为主导产业，打造聚合生产制造、中试成果转化、企业总部和生产配套等功能于一体的都市型产业集聚地。</t>
  </si>
  <si>
    <t>柳州联东金祺实业有限公司</t>
  </si>
  <si>
    <t>三江县协合八江风电场二期项目</t>
  </si>
  <si>
    <t>2111-450000-04-05-363403</t>
  </si>
  <si>
    <t>项目总容量为45兆瓦，安装13台风力发电机组。</t>
  </si>
  <si>
    <t>福建华电福瑞能源发展有限公司</t>
  </si>
  <si>
    <t>鹿寨县新能源产业园区标准厂房及配套基础设施建设项目</t>
  </si>
  <si>
    <t>2208-450223-04-01-953539</t>
  </si>
  <si>
    <t>总建筑面积为16.95万平方米，建设办公综合楼、标准厂房、消防特勤救援站、规划道路以及室外配套工程。</t>
  </si>
  <si>
    <t>柳州鹿寨兴鹿投资有限公司</t>
  </si>
  <si>
    <t>北海市人民政府</t>
  </si>
  <si>
    <t>涠洲油田伴生天然气综合利用陆地管道项目</t>
  </si>
  <si>
    <t>2203-450000-04-01-649068</t>
  </si>
  <si>
    <t>管线线路全长约18千米，全线设置末站1座，阀室2座。设计管径直径DN600，设计压力6.3兆帕。</t>
  </si>
  <si>
    <t>中海油北海燃气发展有限责任公司</t>
  </si>
  <si>
    <t>钦州市人民政府</t>
  </si>
  <si>
    <t>国投钦州电厂三期3、4号机组项目</t>
  </si>
  <si>
    <t>2207-450000-04-01-944760</t>
  </si>
  <si>
    <t>建设2台66万千瓦超超临界燃煤发电机组,具备供热能力，同步建设烟气脱硫、脱硝、除尘装置等配套设施。</t>
  </si>
  <si>
    <t>国投钦州第二发电有限公司</t>
  </si>
  <si>
    <t>贵港市人民政府</t>
  </si>
  <si>
    <t>中广核港南灯山岭风电项目</t>
  </si>
  <si>
    <t>2110-450000-04-01-310965</t>
  </si>
  <si>
    <t>拟新建一座110千伏升压站，装机规模为50兆瓦的风电场。</t>
  </si>
  <si>
    <t>中广核贵港港南风力发电有限公司</t>
  </si>
  <si>
    <t>年产40万吨工程新材料项目</t>
  </si>
  <si>
    <t>2201-450804-04-01-626344</t>
  </si>
  <si>
    <t>项目主要建设年产40万吨工程新材料生产线，包括年产20万吨混凝土外加剂、10万吨特种功能砂浆、10万吨液体速凝剂，并建设生产车间、原材料及成品仓库、研发楼及配套生产设施等。</t>
  </si>
  <si>
    <t>广西苏博特新材料科技有限公司</t>
  </si>
  <si>
    <t>百色市人民政府</t>
  </si>
  <si>
    <t>田林定安二期农业光伏项目</t>
  </si>
  <si>
    <t>2107-450000-04-01-352722</t>
  </si>
  <si>
    <t>建设集中式光伏发电项目，装机容量为4万千瓦,分三段逐步实施。</t>
  </si>
  <si>
    <t>田林中核新能源有限公司</t>
  </si>
  <si>
    <t>田林县潞城风电场二期100MW风电场</t>
  </si>
  <si>
    <t>2112-450000-04-01-723580</t>
  </si>
  <si>
    <t>总装机容量100兆瓦，安装33台3兆瓦风电机组，并在原有升压站位置上进行部分扩建。</t>
  </si>
  <si>
    <t>广西田林兴龙新能源有限公司</t>
  </si>
  <si>
    <t>广西田林潞城那帮100MW风力发电项目</t>
  </si>
  <si>
    <t>2112-450000-04-01-562216</t>
  </si>
  <si>
    <t>本项目拟共布置20台单机容量5000千瓦的风电机组，总装机容量100兆瓦，拟新建一座220千伏升压变电站，配置装机容量20%连续2时储能装置，即20兆瓦/40兆瓦时储能系统，与风电场同步建成、同步并网运行。</t>
  </si>
  <si>
    <t>广西田林威能新能源有限公司</t>
  </si>
  <si>
    <t>贺州市人民政府</t>
  </si>
  <si>
    <t>贺州市第六人民医院(一期）项目</t>
  </si>
  <si>
    <t>2101-451100-04-01-218440</t>
  </si>
  <si>
    <t>社会民生</t>
  </si>
  <si>
    <t>拟按250张床位规模设置，项目规划总用地面积为23764.67平方米（约合35.65亩）。</t>
  </si>
  <si>
    <t>贺州市人民医院</t>
  </si>
  <si>
    <t>广西东融新能源新材料产业基地建设项目</t>
  </si>
  <si>
    <t>2109-451102-04-01-362754</t>
  </si>
  <si>
    <t>建设标准厂房及配套基础设施总建筑面积约23.2万平方米，其中厂房建筑面积22.83万平方米，设备用房建筑面积3592.42平方米，危废仓96平方米，垃圾站建筑面积120平方米。</t>
  </si>
  <si>
    <t>广西贺州市正业发展有限公司</t>
  </si>
  <si>
    <t>河池市人民政府</t>
  </si>
  <si>
    <t>河池南丹山口200MW风电项目</t>
  </si>
  <si>
    <t>2109-450000-04-01-790518</t>
  </si>
  <si>
    <t>项目总装机容量为200兆瓦，拟安装40台单机容量为5.0兆瓦的风力发电机组，新建一座220千伏升压站，以一回220千伏线路接入车河变电站。年平均上网电量为334912兆瓦·时，等效满负荷小时数1675小时。</t>
  </si>
  <si>
    <t>来宾市人民政府</t>
  </si>
  <si>
    <t>来宾港象州港区石龙作业区4号、5号、6号泊位工程</t>
  </si>
  <si>
    <t>2020-451300-55-02-045094</t>
  </si>
  <si>
    <t>新建3个2000吨级泊位，设计年通过能力213万吨。</t>
  </si>
  <si>
    <t>广西象州秤砣湾投资有限公司</t>
  </si>
  <si>
    <t>金秀县桂中大瑶山现代瑶医药与保健品智能制造产业园（一期）项目</t>
  </si>
  <si>
    <t>2109-451324-04-05-743088</t>
  </si>
  <si>
    <t>总建筑面积14万平方米，新建标准化厂房、仓储中心，厂内道路及配套基础设施。</t>
  </si>
  <si>
    <t>金秀瑶族自治县工业园区管理委员会</t>
  </si>
  <si>
    <t>广西铭磊维生制药有限公司药品生产基地项目(二期）</t>
  </si>
  <si>
    <t>2107-451309-04-02-661681</t>
  </si>
  <si>
    <t>扩建口服滴剂、小容量注射剂、吸入制剂生产线及配套设施，建设原料药中试车间。</t>
  </si>
  <si>
    <t>广西铭磊维生制药有限公司</t>
  </si>
  <si>
    <t>广西来宾市下六甲灌区工程</t>
  </si>
  <si>
    <t>2208-450000-04-01-811572</t>
  </si>
  <si>
    <t>灌区设计灌溉面积59.2万亩。新拆建引水枢纽9座；新（改）建泵站3座；新建2处连通工程，总长为19.9公里，配套建筑物48座；续建配套与节水改造输水骨干渠道（管道）共104条，总长673.5公里，配套渠系建筑物1506座；新建灌区信息化管理工程1项。</t>
  </si>
  <si>
    <t>桂中治旱乐滩水库引水灌区建设管理局</t>
  </si>
  <si>
    <t>崇左市人民政府</t>
  </si>
  <si>
    <t>广西扶绥山圩产业园博爱分园标准厂房</t>
  </si>
  <si>
    <t>2207-451421-04-05-672559</t>
  </si>
  <si>
    <t>总建筑面积105062.16平方米，建设标准厂房及配电房、门卫室等配套设施。</t>
  </si>
  <si>
    <t>广西扶绥启源水务投资有限公司</t>
  </si>
  <si>
    <t>扶绥空港食品类定制标准厂房项目</t>
  </si>
  <si>
    <t>2211-451421-04-01-741611</t>
  </si>
  <si>
    <t>总建筑面积为7.7万平方米，建设标准厂房、车间、检验中心、冷库及配套服务设施。</t>
  </si>
  <si>
    <t>广西空港投资开发有限责任公司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</si>
</sst>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@&quot;项&quot;"/>
    <numFmt numFmtId="177" formatCode="0_ "/>
  </numFmts>
  <fonts count="30">
    <font>
      <sz val="12"/>
      <name val="宋体"/>
      <charset val="134"/>
    </font>
    <font>
      <sz val="16"/>
      <color indexed="8"/>
      <name val="仿宋_GB2312"/>
      <charset val="134"/>
    </font>
    <font>
      <b/>
      <sz val="16"/>
      <color indexed="8"/>
      <name val="仿宋_GB2312"/>
      <charset val="134"/>
    </font>
    <font>
      <sz val="16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方正书宋简体"/>
      <charset val="134"/>
    </font>
    <font>
      <b/>
      <sz val="11"/>
      <name val="方正书宋简体"/>
      <charset val="134"/>
    </font>
    <font>
      <sz val="11"/>
      <color indexed="8"/>
      <name val="方正书宋简体"/>
      <charset val="134"/>
    </font>
    <font>
      <b/>
      <sz val="11"/>
      <color indexed="8"/>
      <name val="方正书宋简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6" borderId="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/>
    <xf numFmtId="0" fontId="28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/>
    <xf numFmtId="0" fontId="22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/>
    <xf numFmtId="0" fontId="20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10 10 2 2 3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0,0&#13;&#10;NA&#13;&#10;" xfId="50"/>
    <cellStyle name="40% - 强调文字颜色 6" xfId="51" builtinId="51"/>
    <cellStyle name="60% - 强调文字颜色 6" xfId="52" builtin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41"/>
  <sheetViews>
    <sheetView tabSelected="1" view="pageBreakPreview" zoomScale="70" zoomScaleNormal="55" zoomScaleSheetLayoutView="70" workbookViewId="0">
      <selection activeCell="F38" sqref="F38"/>
    </sheetView>
  </sheetViews>
  <sheetFormatPr defaultColWidth="9" defaultRowHeight="20.25"/>
  <cols>
    <col min="1" max="1" width="5.14166666666667" style="1" customWidth="1"/>
    <col min="2" max="2" width="15.7083333333333" style="6" customWidth="1"/>
    <col min="3" max="3" width="12.6416666666667" style="1" customWidth="1"/>
    <col min="4" max="4" width="8.675" style="1" customWidth="1"/>
    <col min="5" max="5" width="26.6166666666667" style="6" customWidth="1"/>
    <col min="6" max="6" width="9.55833333333333" style="7" customWidth="1"/>
    <col min="7" max="7" width="11.9583333333333" style="6" customWidth="1"/>
    <col min="8" max="8" width="10.1666666666667" style="6" customWidth="1"/>
    <col min="9" max="9" width="10.4416666666667" style="6" customWidth="1"/>
    <col min="10" max="229" width="9" style="1"/>
    <col min="230" max="16384" width="9" style="5"/>
  </cols>
  <sheetData>
    <row r="1" s="1" customFormat="1" ht="29" customHeight="1" spans="1:9">
      <c r="A1" s="8"/>
      <c r="B1" s="8"/>
      <c r="C1" s="8"/>
      <c r="D1" s="9"/>
      <c r="E1" s="10"/>
      <c r="F1" s="11"/>
      <c r="G1" s="10"/>
      <c r="H1" s="10"/>
      <c r="I1" s="10"/>
    </row>
    <row r="2" s="1" customFormat="1" ht="56.1" customHeight="1" spans="1:9">
      <c r="A2" s="12" t="s">
        <v>0</v>
      </c>
      <c r="B2" s="13"/>
      <c r="C2" s="12"/>
      <c r="D2" s="12"/>
      <c r="E2" s="13"/>
      <c r="F2" s="14"/>
      <c r="G2" s="13"/>
      <c r="H2" s="13"/>
      <c r="I2" s="13"/>
    </row>
    <row r="3" s="1" customFormat="1" ht="23" customHeight="1" spans="1:9">
      <c r="A3" s="15"/>
      <c r="B3" s="16"/>
      <c r="C3" s="15"/>
      <c r="D3" s="15"/>
      <c r="E3" s="16"/>
      <c r="F3" s="17"/>
      <c r="G3" s="18" t="s">
        <v>1</v>
      </c>
      <c r="H3" s="18"/>
      <c r="I3" s="18"/>
    </row>
    <row r="4" s="2" customFormat="1" ht="41" customHeight="1" spans="1:9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19" t="s">
        <v>8</v>
      </c>
      <c r="H4" s="19" t="s">
        <v>9</v>
      </c>
      <c r="I4" s="19" t="s">
        <v>10</v>
      </c>
    </row>
    <row r="5" s="2" customFormat="1" ht="30" customHeight="1" spans="1:9">
      <c r="A5" s="19" t="s">
        <v>11</v>
      </c>
      <c r="B5" s="21"/>
      <c r="C5" s="22">
        <f>C6+C9+C11+C17+C19+C22+C26+C29+C31+C36+C15</f>
        <v>22</v>
      </c>
      <c r="D5" s="22"/>
      <c r="E5" s="21"/>
      <c r="F5" s="20">
        <f>F6+F9+F11+F17+F19+F22+F26+F29+F31+F36+F15</f>
        <v>4355801.73</v>
      </c>
      <c r="G5" s="21"/>
      <c r="H5" s="21"/>
      <c r="I5" s="21"/>
    </row>
    <row r="6" s="2" customFormat="1" ht="30" customHeight="1" spans="1:229">
      <c r="A6" s="23" t="s">
        <v>12</v>
      </c>
      <c r="B6" s="24"/>
      <c r="C6" s="22">
        <f>COUNTA(A7:A8)</f>
        <v>2</v>
      </c>
      <c r="D6" s="22"/>
      <c r="E6" s="21" t="s">
        <v>13</v>
      </c>
      <c r="F6" s="20">
        <f>SUM(F7:F8)</f>
        <v>2472109</v>
      </c>
      <c r="G6" s="21"/>
      <c r="H6" s="21"/>
      <c r="I6" s="21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s="2" customFormat="1" ht="87" customHeight="1" spans="1:229">
      <c r="A7" s="25">
        <f>SUBTOTAL(103,$B$7:B7)*1</f>
        <v>1</v>
      </c>
      <c r="B7" s="26" t="s">
        <v>14</v>
      </c>
      <c r="C7" s="27" t="s">
        <v>15</v>
      </c>
      <c r="D7" s="27" t="s">
        <v>16</v>
      </c>
      <c r="E7" s="26" t="s">
        <v>17</v>
      </c>
      <c r="F7" s="28">
        <v>572607</v>
      </c>
      <c r="G7" s="26" t="s">
        <v>18</v>
      </c>
      <c r="H7" s="26" t="s">
        <v>12</v>
      </c>
      <c r="I7" s="3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s="2" customFormat="1" ht="87" customHeight="1" spans="1:229">
      <c r="A8" s="25">
        <f>SUBTOTAL(103,$B$7:B8)*1</f>
        <v>2</v>
      </c>
      <c r="B8" s="26" t="s">
        <v>19</v>
      </c>
      <c r="C8" s="27" t="s">
        <v>20</v>
      </c>
      <c r="D8" s="27" t="s">
        <v>16</v>
      </c>
      <c r="E8" s="26" t="s">
        <v>21</v>
      </c>
      <c r="F8" s="28">
        <v>1899502</v>
      </c>
      <c r="G8" s="26" t="s">
        <v>22</v>
      </c>
      <c r="H8" s="26" t="s">
        <v>12</v>
      </c>
      <c r="I8" s="26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s="2" customFormat="1" ht="30" customHeight="1" spans="1:229">
      <c r="A9" s="29" t="s">
        <v>23</v>
      </c>
      <c r="B9" s="30"/>
      <c r="C9" s="22">
        <f>COUNTA(A10:A10)</f>
        <v>1</v>
      </c>
      <c r="D9" s="27"/>
      <c r="E9" s="26"/>
      <c r="F9" s="31">
        <f>SUM(F10:F10)</f>
        <v>53910</v>
      </c>
      <c r="G9" s="26"/>
      <c r="H9" s="26"/>
      <c r="I9" s="2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s="3" customFormat="1" ht="71" customHeight="1" spans="1:229">
      <c r="A10" s="25">
        <f>SUBTOTAL(103,$B$7:B10)*1</f>
        <v>3</v>
      </c>
      <c r="B10" s="26" t="s">
        <v>24</v>
      </c>
      <c r="C10" s="27" t="s">
        <v>25</v>
      </c>
      <c r="D10" s="27" t="s">
        <v>26</v>
      </c>
      <c r="E10" s="26" t="s">
        <v>27</v>
      </c>
      <c r="F10" s="32">
        <v>53910</v>
      </c>
      <c r="G10" s="26" t="s">
        <v>28</v>
      </c>
      <c r="H10" s="26" t="s">
        <v>23</v>
      </c>
      <c r="I10" s="2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</row>
    <row r="11" s="3" customFormat="1" ht="30" customHeight="1" spans="1:229">
      <c r="A11" s="29" t="s">
        <v>29</v>
      </c>
      <c r="B11" s="30"/>
      <c r="C11" s="22">
        <f>COUNTA(A12:A14)</f>
        <v>3</v>
      </c>
      <c r="D11" s="27"/>
      <c r="E11" s="26"/>
      <c r="F11" s="31">
        <f>SUM(F12:F14)</f>
        <v>153729.14</v>
      </c>
      <c r="G11" s="26"/>
      <c r="H11" s="26"/>
      <c r="I11" s="2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</row>
    <row r="12" s="2" customFormat="1" ht="136" customHeight="1" spans="1:9">
      <c r="A12" s="25">
        <f>SUBTOTAL(103,$B$7:B12)*1</f>
        <v>4</v>
      </c>
      <c r="B12" s="26" t="s">
        <v>30</v>
      </c>
      <c r="C12" s="27" t="s">
        <v>31</v>
      </c>
      <c r="D12" s="27" t="s">
        <v>26</v>
      </c>
      <c r="E12" s="26" t="s">
        <v>32</v>
      </c>
      <c r="F12" s="32">
        <v>63000</v>
      </c>
      <c r="G12" s="26" t="s">
        <v>33</v>
      </c>
      <c r="H12" s="26" t="s">
        <v>29</v>
      </c>
      <c r="I12" s="26"/>
    </row>
    <row r="13" s="4" customFormat="1" ht="68" customHeight="1" spans="1:9">
      <c r="A13" s="25">
        <f>SUBTOTAL(103,$B$7:B13)*1</f>
        <v>5</v>
      </c>
      <c r="B13" s="26" t="s">
        <v>34</v>
      </c>
      <c r="C13" s="27" t="s">
        <v>35</v>
      </c>
      <c r="D13" s="27" t="s">
        <v>16</v>
      </c>
      <c r="E13" s="26" t="s">
        <v>36</v>
      </c>
      <c r="F13" s="27">
        <v>34929.14</v>
      </c>
      <c r="G13" s="26" t="s">
        <v>37</v>
      </c>
      <c r="H13" s="26" t="s">
        <v>29</v>
      </c>
      <c r="I13" s="26"/>
    </row>
    <row r="14" s="4" customFormat="1" ht="84" customHeight="1" spans="1:9">
      <c r="A14" s="25">
        <f>SUBTOTAL(103,$B$7:B14)*1</f>
        <v>6</v>
      </c>
      <c r="B14" s="26" t="s">
        <v>38</v>
      </c>
      <c r="C14" s="27" t="s">
        <v>39</v>
      </c>
      <c r="D14" s="27" t="s">
        <v>26</v>
      </c>
      <c r="E14" s="26" t="s">
        <v>40</v>
      </c>
      <c r="F14" s="32">
        <v>55800</v>
      </c>
      <c r="G14" s="26" t="s">
        <v>41</v>
      </c>
      <c r="H14" s="26" t="s">
        <v>29</v>
      </c>
      <c r="I14" s="26"/>
    </row>
    <row r="15" s="4" customFormat="1" ht="30" customHeight="1" spans="1:9">
      <c r="A15" s="29" t="s">
        <v>42</v>
      </c>
      <c r="B15" s="30"/>
      <c r="C15" s="22">
        <f>COUNTA(A16)</f>
        <v>1</v>
      </c>
      <c r="D15" s="27"/>
      <c r="E15" s="26"/>
      <c r="F15" s="31">
        <f>SUM(F16)</f>
        <v>39969</v>
      </c>
      <c r="G15" s="26"/>
      <c r="H15" s="26"/>
      <c r="I15" s="26"/>
    </row>
    <row r="16" s="4" customFormat="1" ht="76" customHeight="1" spans="1:9">
      <c r="A16" s="25">
        <f>SUBTOTAL(103,$B$7:B16)*1</f>
        <v>7</v>
      </c>
      <c r="B16" s="26" t="s">
        <v>43</v>
      </c>
      <c r="C16" s="27" t="s">
        <v>44</v>
      </c>
      <c r="D16" s="27" t="s">
        <v>16</v>
      </c>
      <c r="E16" s="26" t="s">
        <v>45</v>
      </c>
      <c r="F16" s="32">
        <v>39969</v>
      </c>
      <c r="G16" s="26" t="s">
        <v>46</v>
      </c>
      <c r="H16" s="26" t="s">
        <v>42</v>
      </c>
      <c r="I16" s="26"/>
    </row>
    <row r="17" s="2" customFormat="1" ht="30" customHeight="1" spans="1:229">
      <c r="A17" s="29" t="s">
        <v>47</v>
      </c>
      <c r="B17" s="30"/>
      <c r="C17" s="22">
        <f>COUNTA(A18:A18)</f>
        <v>1</v>
      </c>
      <c r="D17" s="27"/>
      <c r="E17" s="26"/>
      <c r="F17" s="31">
        <f>SUM(F18:F18)</f>
        <v>502133</v>
      </c>
      <c r="G17" s="26"/>
      <c r="H17" s="26"/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="2" customFormat="1" ht="99" customHeight="1" spans="1:229">
      <c r="A18" s="25">
        <f>SUBTOTAL(103,$B$7:B18)*1</f>
        <v>8</v>
      </c>
      <c r="B18" s="26" t="s">
        <v>48</v>
      </c>
      <c r="C18" s="27" t="s">
        <v>49</v>
      </c>
      <c r="D18" s="27" t="s">
        <v>16</v>
      </c>
      <c r="E18" s="26" t="s">
        <v>50</v>
      </c>
      <c r="F18" s="28">
        <v>502133</v>
      </c>
      <c r="G18" s="26" t="s">
        <v>51</v>
      </c>
      <c r="H18" s="26" t="s">
        <v>47</v>
      </c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="2" customFormat="1" ht="30" customHeight="1" spans="1:229">
      <c r="A19" s="29" t="s">
        <v>52</v>
      </c>
      <c r="B19" s="30"/>
      <c r="C19" s="22">
        <f>COUNTA(A20:A21)</f>
        <v>2</v>
      </c>
      <c r="D19" s="27"/>
      <c r="E19" s="26"/>
      <c r="F19" s="31">
        <f>SUM(F20:F21)</f>
        <v>60200</v>
      </c>
      <c r="G19" s="26"/>
      <c r="H19" s="26"/>
      <c r="I19" s="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="2" customFormat="1" ht="71" customHeight="1" spans="1:9">
      <c r="A20" s="25">
        <f>SUBTOTAL(103,$B$7:B20)*1</f>
        <v>9</v>
      </c>
      <c r="B20" s="26" t="s">
        <v>53</v>
      </c>
      <c r="C20" s="27" t="s">
        <v>54</v>
      </c>
      <c r="D20" s="27" t="s">
        <v>16</v>
      </c>
      <c r="E20" s="26" t="s">
        <v>55</v>
      </c>
      <c r="F20" s="27">
        <v>40200</v>
      </c>
      <c r="G20" s="26" t="s">
        <v>56</v>
      </c>
      <c r="H20" s="26" t="s">
        <v>52</v>
      </c>
      <c r="I20" s="26"/>
    </row>
    <row r="21" s="2" customFormat="1" ht="121" customHeight="1" spans="1:229">
      <c r="A21" s="25">
        <f>SUBTOTAL(103,$B$7:B21)*1</f>
        <v>10</v>
      </c>
      <c r="B21" s="26" t="s">
        <v>57</v>
      </c>
      <c r="C21" s="27" t="s">
        <v>58</v>
      </c>
      <c r="D21" s="27" t="s">
        <v>26</v>
      </c>
      <c r="E21" s="26" t="s">
        <v>59</v>
      </c>
      <c r="F21" s="32">
        <v>20000</v>
      </c>
      <c r="G21" s="26" t="s">
        <v>60</v>
      </c>
      <c r="H21" s="26" t="s">
        <v>52</v>
      </c>
      <c r="I21" s="3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="2" customFormat="1" ht="30" customHeight="1" spans="1:9">
      <c r="A22" s="29" t="s">
        <v>61</v>
      </c>
      <c r="B22" s="30"/>
      <c r="C22" s="22">
        <f>COUNTA(A23:A25)</f>
        <v>3</v>
      </c>
      <c r="D22" s="27"/>
      <c r="E22" s="26"/>
      <c r="F22" s="31">
        <f>SUM(F23:F25)</f>
        <v>186571</v>
      </c>
      <c r="G22" s="26"/>
      <c r="H22" s="26"/>
      <c r="I22" s="35"/>
    </row>
    <row r="23" s="2" customFormat="1" ht="116" customHeight="1" spans="1:229">
      <c r="A23" s="25">
        <f>SUBTOTAL(103,$B$7:B23)*1</f>
        <v>11</v>
      </c>
      <c r="B23" s="26" t="s">
        <v>62</v>
      </c>
      <c r="C23" s="27" t="s">
        <v>63</v>
      </c>
      <c r="D23" s="27" t="s">
        <v>16</v>
      </c>
      <c r="E23" s="26" t="s">
        <v>64</v>
      </c>
      <c r="F23" s="27">
        <v>24000</v>
      </c>
      <c r="G23" s="26" t="s">
        <v>65</v>
      </c>
      <c r="H23" s="26" t="s">
        <v>61</v>
      </c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="2" customFormat="1" ht="75" customHeight="1" spans="1:229">
      <c r="A24" s="25">
        <f>SUBTOTAL(103,$B$7:B24)*1</f>
        <v>12</v>
      </c>
      <c r="B24" s="26" t="s">
        <v>66</v>
      </c>
      <c r="C24" s="27" t="s">
        <v>67</v>
      </c>
      <c r="D24" s="27" t="s">
        <v>16</v>
      </c>
      <c r="E24" s="26" t="s">
        <v>68</v>
      </c>
      <c r="F24" s="27">
        <v>87500</v>
      </c>
      <c r="G24" s="26" t="s">
        <v>69</v>
      </c>
      <c r="H24" s="26" t="s">
        <v>61</v>
      </c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</row>
    <row r="25" s="2" customFormat="1" ht="125" customHeight="1" spans="1:229">
      <c r="A25" s="25">
        <f>SUBTOTAL(103,$B$7:B25)*1</f>
        <v>13</v>
      </c>
      <c r="B25" s="26" t="s">
        <v>70</v>
      </c>
      <c r="C25" s="27" t="s">
        <v>71</v>
      </c>
      <c r="D25" s="27" t="s">
        <v>16</v>
      </c>
      <c r="E25" s="26" t="s">
        <v>72</v>
      </c>
      <c r="F25" s="27">
        <v>75071</v>
      </c>
      <c r="G25" s="26" t="s">
        <v>73</v>
      </c>
      <c r="H25" s="26" t="s">
        <v>61</v>
      </c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="2" customFormat="1" ht="30" customHeight="1" spans="1:229">
      <c r="A26" s="29" t="s">
        <v>74</v>
      </c>
      <c r="B26" s="30"/>
      <c r="C26" s="22">
        <f>COUNTA(A27:A28)</f>
        <v>2</v>
      </c>
      <c r="D26" s="27"/>
      <c r="E26" s="26"/>
      <c r="F26" s="31">
        <f>SUM(F27:F28)</f>
        <v>109353.59</v>
      </c>
      <c r="G26" s="26"/>
      <c r="H26" s="26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</row>
    <row r="27" s="1" customFormat="1" ht="73" customHeight="1" spans="1:229">
      <c r="A27" s="25">
        <f>SUBTOTAL(103,$B$7:B27)*1</f>
        <v>14</v>
      </c>
      <c r="B27" s="26" t="s">
        <v>75</v>
      </c>
      <c r="C27" s="27" t="s">
        <v>76</v>
      </c>
      <c r="D27" s="27" t="s">
        <v>77</v>
      </c>
      <c r="E27" s="26" t="s">
        <v>78</v>
      </c>
      <c r="F27" s="27">
        <v>23397.91</v>
      </c>
      <c r="G27" s="26" t="s">
        <v>79</v>
      </c>
      <c r="H27" s="26" t="s">
        <v>74</v>
      </c>
      <c r="I27" s="35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</row>
    <row r="28" s="1" customFormat="1" ht="105" customHeight="1" spans="1:9">
      <c r="A28" s="25">
        <f>SUBTOTAL(103,$B$7:B28)*1</f>
        <v>15</v>
      </c>
      <c r="B28" s="26" t="s">
        <v>80</v>
      </c>
      <c r="C28" s="27" t="s">
        <v>81</v>
      </c>
      <c r="D28" s="27" t="s">
        <v>26</v>
      </c>
      <c r="E28" s="26" t="s">
        <v>82</v>
      </c>
      <c r="F28" s="32">
        <v>85955.68</v>
      </c>
      <c r="G28" s="26" t="s">
        <v>83</v>
      </c>
      <c r="H28" s="26" t="s">
        <v>74</v>
      </c>
      <c r="I28" s="26"/>
    </row>
    <row r="29" s="1" customFormat="1" ht="30" customHeight="1" spans="1:9">
      <c r="A29" s="29" t="s">
        <v>84</v>
      </c>
      <c r="B29" s="30"/>
      <c r="C29" s="22">
        <f>COUNTA(A30:A30)</f>
        <v>1</v>
      </c>
      <c r="D29" s="27"/>
      <c r="E29" s="26"/>
      <c r="F29" s="31">
        <f>SUM(F30)</f>
        <v>117200</v>
      </c>
      <c r="G29" s="26"/>
      <c r="H29" s="26"/>
      <c r="I29" s="26"/>
    </row>
    <row r="30" s="1" customFormat="1" ht="123" customHeight="1" spans="1:9">
      <c r="A30" s="25">
        <f>SUBTOTAL(103,$B$7:B30)*1</f>
        <v>16</v>
      </c>
      <c r="B30" s="26" t="s">
        <v>85</v>
      </c>
      <c r="C30" s="27" t="s">
        <v>86</v>
      </c>
      <c r="D30" s="27" t="s">
        <v>16</v>
      </c>
      <c r="E30" s="26" t="s">
        <v>87</v>
      </c>
      <c r="F30" s="27">
        <v>117200</v>
      </c>
      <c r="G30" s="26" t="s">
        <v>37</v>
      </c>
      <c r="H30" s="26" t="s">
        <v>84</v>
      </c>
      <c r="I30" s="26"/>
    </row>
    <row r="31" s="1" customFormat="1" ht="30" customHeight="1" spans="1:9">
      <c r="A31" s="29" t="s">
        <v>88</v>
      </c>
      <c r="B31" s="30"/>
      <c r="C31" s="22">
        <f>COUNTA(A32:A35)</f>
        <v>4</v>
      </c>
      <c r="D31" s="27"/>
      <c r="E31" s="26"/>
      <c r="F31" s="31">
        <f>SUM(F32:F35)</f>
        <v>577346</v>
      </c>
      <c r="G31" s="26"/>
      <c r="H31" s="26"/>
      <c r="I31" s="26"/>
    </row>
    <row r="32" s="1" customFormat="1" ht="99" customHeight="1" spans="1:9">
      <c r="A32" s="25">
        <f>SUBTOTAL(103,$B$7:B32)*1</f>
        <v>17</v>
      </c>
      <c r="B32" s="26" t="s">
        <v>89</v>
      </c>
      <c r="C32" s="27" t="s">
        <v>90</v>
      </c>
      <c r="D32" s="27" t="s">
        <v>16</v>
      </c>
      <c r="E32" s="26" t="s">
        <v>91</v>
      </c>
      <c r="F32" s="27">
        <v>17893</v>
      </c>
      <c r="G32" s="26" t="s">
        <v>92</v>
      </c>
      <c r="H32" s="26" t="s">
        <v>88</v>
      </c>
      <c r="I32" s="35"/>
    </row>
    <row r="33" s="5" customFormat="1" ht="82" customHeight="1" spans="1:229">
      <c r="A33" s="25">
        <f>SUBTOTAL(103,$B$7:B33)*1</f>
        <v>18</v>
      </c>
      <c r="B33" s="26" t="s">
        <v>93</v>
      </c>
      <c r="C33" s="27" t="s">
        <v>94</v>
      </c>
      <c r="D33" s="27" t="s">
        <v>26</v>
      </c>
      <c r="E33" s="26" t="s">
        <v>95</v>
      </c>
      <c r="F33" s="32">
        <v>55496</v>
      </c>
      <c r="G33" s="26" t="s">
        <v>96</v>
      </c>
      <c r="H33" s="26" t="s">
        <v>88</v>
      </c>
      <c r="I33" s="2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</row>
    <row r="34" s="5" customFormat="1" ht="82" customHeight="1" spans="1:229">
      <c r="A34" s="25">
        <f>SUBTOTAL(103,$B$7:B34)*1</f>
        <v>19</v>
      </c>
      <c r="B34" s="26" t="s">
        <v>97</v>
      </c>
      <c r="C34" s="27" t="s">
        <v>98</v>
      </c>
      <c r="D34" s="27" t="s">
        <v>26</v>
      </c>
      <c r="E34" s="26" t="s">
        <v>99</v>
      </c>
      <c r="F34" s="32">
        <v>22000</v>
      </c>
      <c r="G34" s="26" t="s">
        <v>100</v>
      </c>
      <c r="H34" s="26" t="s">
        <v>88</v>
      </c>
      <c r="I34" s="2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</row>
    <row r="35" s="5" customFormat="1" ht="147" customHeight="1" spans="1:229">
      <c r="A35" s="25">
        <f>SUBTOTAL(103,$B$7:B35)*1</f>
        <v>20</v>
      </c>
      <c r="B35" s="26" t="s">
        <v>101</v>
      </c>
      <c r="C35" s="27" t="s">
        <v>102</v>
      </c>
      <c r="D35" s="27" t="s">
        <v>16</v>
      </c>
      <c r="E35" s="26" t="s">
        <v>103</v>
      </c>
      <c r="F35" s="27">
        <v>481957</v>
      </c>
      <c r="G35" s="26" t="s">
        <v>104</v>
      </c>
      <c r="H35" s="26" t="s">
        <v>88</v>
      </c>
      <c r="I35" s="3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</row>
    <row r="36" s="5" customFormat="1" ht="30" customHeight="1" spans="1:229">
      <c r="A36" s="29" t="s">
        <v>105</v>
      </c>
      <c r="B36" s="30"/>
      <c r="C36" s="22">
        <f>COUNTA(A37:A38)</f>
        <v>2</v>
      </c>
      <c r="D36" s="27"/>
      <c r="E36" s="26"/>
      <c r="F36" s="31">
        <f>SUM(F37:F38)</f>
        <v>83281</v>
      </c>
      <c r="G36" s="26"/>
      <c r="H36" s="26"/>
      <c r="I36" s="3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</row>
    <row r="37" s="5" customFormat="1" ht="73" customHeight="1" spans="1:229">
      <c r="A37" s="25">
        <f>SUBTOTAL(103,$B$7:B37)*1</f>
        <v>21</v>
      </c>
      <c r="B37" s="26" t="s">
        <v>106</v>
      </c>
      <c r="C37" s="27" t="s">
        <v>107</v>
      </c>
      <c r="D37" s="27" t="s">
        <v>26</v>
      </c>
      <c r="E37" s="26" t="s">
        <v>108</v>
      </c>
      <c r="F37" s="32">
        <v>37108</v>
      </c>
      <c r="G37" s="26" t="s">
        <v>109</v>
      </c>
      <c r="H37" s="26" t="s">
        <v>105</v>
      </c>
      <c r="I37" s="3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</row>
    <row r="38" s="5" customFormat="1" ht="73" customHeight="1" spans="1:229">
      <c r="A38" s="25">
        <f>SUBTOTAL(103,$B$7:B38)*1</f>
        <v>22</v>
      </c>
      <c r="B38" s="26" t="s">
        <v>110</v>
      </c>
      <c r="C38" s="27" t="s">
        <v>111</v>
      </c>
      <c r="D38" s="27" t="s">
        <v>26</v>
      </c>
      <c r="E38" s="26" t="s">
        <v>112</v>
      </c>
      <c r="F38" s="32">
        <v>46173</v>
      </c>
      <c r="G38" s="26" t="s">
        <v>113</v>
      </c>
      <c r="H38" s="26" t="s">
        <v>105</v>
      </c>
      <c r="I38" s="2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</row>
    <row r="39" s="5" customFormat="1" ht="173" customHeight="1" spans="2:229">
      <c r="B39" s="33"/>
      <c r="E39" s="33"/>
      <c r="F39" s="34"/>
      <c r="G39" s="33"/>
      <c r="H39" s="33"/>
      <c r="I39" s="3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</row>
    <row r="40" s="5" customFormat="1" ht="120" customHeight="1" spans="2:229">
      <c r="B40" s="33"/>
      <c r="E40" s="33"/>
      <c r="F40" s="34"/>
      <c r="G40" s="33"/>
      <c r="H40" s="33"/>
      <c r="I40" s="3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</row>
    <row r="41" s="5" customFormat="1" ht="120" customHeight="1" spans="2:229">
      <c r="B41" s="33"/>
      <c r="E41" s="33"/>
      <c r="F41" s="34"/>
      <c r="G41" s="33"/>
      <c r="H41" s="33"/>
      <c r="I41" s="33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</row>
  </sheetData>
  <autoFilter ref="A4:HU38">
    <extLst/>
  </autoFilter>
  <mergeCells count="15">
    <mergeCell ref="A1:C1"/>
    <mergeCell ref="A2:I2"/>
    <mergeCell ref="G3:I3"/>
    <mergeCell ref="A5:B5"/>
    <mergeCell ref="A6:B6"/>
    <mergeCell ref="A9:B9"/>
    <mergeCell ref="A11:B11"/>
    <mergeCell ref="A15:B15"/>
    <mergeCell ref="A17:B17"/>
    <mergeCell ref="A19:B19"/>
    <mergeCell ref="A22:B22"/>
    <mergeCell ref="A26:B26"/>
    <mergeCell ref="A29:B29"/>
    <mergeCell ref="A31:B31"/>
    <mergeCell ref="A36:B36"/>
  </mergeCells>
  <conditionalFormatting sqref="C16">
    <cfRule type="duplicateValues" dxfId="0" priority="1"/>
  </conditionalFormatting>
  <conditionalFormatting sqref="C23">
    <cfRule type="duplicateValues" dxfId="0" priority="2"/>
  </conditionalFormatting>
  <conditionalFormatting sqref="C30">
    <cfRule type="duplicateValues" dxfId="0" priority="6"/>
  </conditionalFormatting>
  <conditionalFormatting sqref="C7:C8 C10 C20:C21 C18 C12:C14 C24:C25 C27:C28 C32:C35 C42:C223 C37:C38">
    <cfRule type="duplicateValues" dxfId="0" priority="11"/>
  </conditionalFormatting>
  <printOptions horizontalCentered="1"/>
  <pageMargins left="0.786805555555556" right="0.786805555555556" top="0.786805555555556" bottom="0.786805555555556" header="0.507638888888889" footer="0.306944444444444"/>
  <pageSetup paperSize="8" scale="95" fitToHeight="0" orientation="landscape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新开工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邱洋森</cp:lastModifiedBy>
  <dcterms:created xsi:type="dcterms:W3CDTF">2020-12-29T16:15:00Z</dcterms:created>
  <cp:lastPrinted>2021-07-22T03:38:00Z</cp:lastPrinted>
  <dcterms:modified xsi:type="dcterms:W3CDTF">2023-05-19T03:57:07Z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179D26B6F3634699BCC8897AA089B75F</vt:lpwstr>
  </property>
  <property fmtid="{D5CDD505-2E9C-101B-9397-08002B2CF9AE}" pid="4" name="KSOReadingLayout">
    <vt:bool>false</vt:bool>
  </property>
</Properties>
</file>